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D:\Dropbox\Sperling\klienti\JmK\07-dotační systém\podklady\"/>
    </mc:Choice>
  </mc:AlternateContent>
  <xr:revisionPtr revIDLastSave="0" documentId="13_ncr:1_{C3985D70-D2A0-406D-AFD9-FA418C28F0CA}" xr6:coauthVersionLast="47" xr6:coauthVersionMax="47" xr10:uidLastSave="{00000000-0000-0000-0000-000000000000}"/>
  <bookViews>
    <workbookView xWindow="1200" yWindow="-120" windowWidth="50520" windowHeight="21840" xr2:uid="{00000000-000D-0000-FFFF-FFFF00000000}"/>
  </bookViews>
  <sheets>
    <sheet name="návrh pro jednání rady" sheetId="11" r:id="rId1"/>
    <sheet name="celkový přehled" sheetId="10" r:id="rId2"/>
    <sheet name="DT1" sheetId="5" r:id="rId3"/>
    <sheet name="DT2" sheetId="6" r:id="rId4"/>
    <sheet name="DT4" sheetId="7" r:id="rId5"/>
    <sheet name="DT5" sheetId="8" r:id="rId6"/>
    <sheet name="DT6" sheetId="9" r:id="rId7"/>
  </sheets>
  <definedNames>
    <definedName name="_xlnm._FilterDatabase" localSheetId="2" hidden="1">'DT1'!$A$1:$CI$162</definedName>
    <definedName name="_xlnm._FilterDatabase" localSheetId="3" hidden="1">'DT2'!$A$1:$CO$17</definedName>
    <definedName name="_xlnm._FilterDatabase" localSheetId="4" hidden="1">'DT4'!$A$1:$CI$132</definedName>
    <definedName name="_xlnm._FilterDatabase" localSheetId="5" hidden="1">'DT5'!$A$1:$CH$91</definedName>
    <definedName name="_xlnm._FilterDatabase" localSheetId="6" hidden="1">'DT6'!$A$1:$CI$14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6" i="5" l="1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01" i="5"/>
  <c r="C136" i="7"/>
  <c r="C95" i="8"/>
  <c r="C20" i="6"/>
  <c r="C18" i="9"/>
  <c r="F10" i="9"/>
  <c r="F11" i="9"/>
  <c r="F12" i="9"/>
  <c r="F13" i="9"/>
  <c r="F14" i="9"/>
  <c r="F9" i="9"/>
  <c r="G13" i="10"/>
  <c r="F3" i="9" l="1"/>
  <c r="F4" i="9"/>
  <c r="F5" i="9"/>
  <c r="F6" i="9"/>
  <c r="F7" i="9"/>
  <c r="F8" i="9"/>
  <c r="F2" i="9"/>
  <c r="G2" i="9" s="1"/>
  <c r="G14" i="10" l="1"/>
  <c r="F48" i="8"/>
  <c r="F51" i="8"/>
  <c r="F52" i="8"/>
  <c r="F40" i="8"/>
  <c r="F50" i="8"/>
  <c r="F53" i="8"/>
  <c r="F47" i="8"/>
  <c r="F44" i="8"/>
  <c r="F33" i="8"/>
  <c r="F32" i="8"/>
  <c r="F37" i="8"/>
  <c r="F55" i="8"/>
  <c r="F35" i="8"/>
  <c r="F41" i="8"/>
  <c r="F46" i="8"/>
  <c r="F45" i="8"/>
  <c r="F31" i="8"/>
  <c r="F54" i="8"/>
  <c r="F30" i="8"/>
  <c r="F49" i="8"/>
  <c r="F36" i="8"/>
  <c r="F43" i="8"/>
  <c r="F42" i="8"/>
  <c r="F38" i="8"/>
  <c r="F34" i="8"/>
  <c r="F39" i="8"/>
  <c r="G13" i="9" l="1"/>
  <c r="G9" i="9"/>
  <c r="G11" i="9"/>
  <c r="G50" i="8"/>
  <c r="G33" i="8"/>
  <c r="G35" i="8"/>
  <c r="G31" i="8"/>
  <c r="G36" i="8"/>
  <c r="G34" i="8"/>
  <c r="G8" i="11"/>
  <c r="G7" i="11"/>
  <c r="G5" i="11"/>
  <c r="G6" i="11"/>
  <c r="G4" i="11"/>
  <c r="C8" i="11"/>
  <c r="C7" i="11"/>
  <c r="C6" i="11"/>
  <c r="C5" i="11"/>
  <c r="C4" i="11"/>
  <c r="G8" i="9"/>
  <c r="G10" i="9"/>
  <c r="G12" i="9"/>
  <c r="G14" i="9"/>
  <c r="G3" i="9"/>
  <c r="G4" i="9"/>
  <c r="G6" i="9"/>
  <c r="G5" i="9"/>
  <c r="G7" i="9"/>
  <c r="D2" i="9"/>
  <c r="D4" i="9"/>
  <c r="D6" i="9"/>
  <c r="D5" i="9"/>
  <c r="D7" i="9"/>
  <c r="D8" i="9"/>
  <c r="D10" i="9"/>
  <c r="D12" i="9"/>
  <c r="D9" i="9"/>
  <c r="D13" i="9"/>
  <c r="D11" i="9"/>
  <c r="D14" i="9"/>
  <c r="D3" i="9"/>
  <c r="C17" i="9"/>
  <c r="F8" i="10" s="1"/>
  <c r="H8" i="10" s="1"/>
  <c r="G48" i="8"/>
  <c r="G51" i="8"/>
  <c r="G52" i="8"/>
  <c r="G40" i="8"/>
  <c r="G53" i="8"/>
  <c r="G47" i="8"/>
  <c r="G44" i="8"/>
  <c r="G32" i="8"/>
  <c r="G37" i="8"/>
  <c r="G55" i="8"/>
  <c r="G41" i="8"/>
  <c r="G46" i="8"/>
  <c r="G45" i="8"/>
  <c r="G54" i="8"/>
  <c r="G30" i="8"/>
  <c r="G49" i="8"/>
  <c r="G43" i="8"/>
  <c r="G42" i="8"/>
  <c r="G38" i="8"/>
  <c r="G39" i="8"/>
  <c r="F12" i="8"/>
  <c r="G12" i="8" s="1"/>
  <c r="F11" i="8"/>
  <c r="G11" i="8" s="1"/>
  <c r="F6" i="8"/>
  <c r="G6" i="8" s="1"/>
  <c r="F7" i="8"/>
  <c r="G7" i="8" s="1"/>
  <c r="F9" i="8"/>
  <c r="G9" i="8" s="1"/>
  <c r="F8" i="8"/>
  <c r="G8" i="8" s="1"/>
  <c r="F14" i="8"/>
  <c r="G14" i="8" s="1"/>
  <c r="F2" i="8"/>
  <c r="G2" i="8" s="1"/>
  <c r="F4" i="8"/>
  <c r="G4" i="8" s="1"/>
  <c r="F13" i="8"/>
  <c r="G13" i="8" s="1"/>
  <c r="F3" i="8"/>
  <c r="G3" i="8" s="1"/>
  <c r="F5" i="8"/>
  <c r="G5" i="8" s="1"/>
  <c r="F23" i="8"/>
  <c r="G23" i="8" s="1"/>
  <c r="F16" i="8"/>
  <c r="G16" i="8" s="1"/>
  <c r="F22" i="8"/>
  <c r="G22" i="8" s="1"/>
  <c r="F19" i="8"/>
  <c r="G19" i="8" s="1"/>
  <c r="F24" i="8"/>
  <c r="G24" i="8" s="1"/>
  <c r="F18" i="8"/>
  <c r="G18" i="8" s="1"/>
  <c r="F20" i="8"/>
  <c r="G20" i="8" s="1"/>
  <c r="F15" i="8"/>
  <c r="G15" i="8" s="1"/>
  <c r="F21" i="8"/>
  <c r="G21" i="8" s="1"/>
  <c r="F17" i="8"/>
  <c r="G17" i="8" s="1"/>
  <c r="F27" i="8"/>
  <c r="G27" i="8" s="1"/>
  <c r="F26" i="8"/>
  <c r="G26" i="8" s="1"/>
  <c r="F28" i="8"/>
  <c r="G28" i="8" s="1"/>
  <c r="F25" i="8"/>
  <c r="G25" i="8" s="1"/>
  <c r="F29" i="8"/>
  <c r="G29" i="8" s="1"/>
  <c r="F10" i="8"/>
  <c r="G10" i="8" s="1"/>
  <c r="D12" i="8"/>
  <c r="D11" i="8"/>
  <c r="D6" i="8"/>
  <c r="D7" i="8"/>
  <c r="D9" i="8"/>
  <c r="D8" i="8"/>
  <c r="D14" i="8"/>
  <c r="D2" i="8"/>
  <c r="D4" i="8"/>
  <c r="D13" i="8"/>
  <c r="D3" i="8"/>
  <c r="D5" i="8"/>
  <c r="D23" i="8"/>
  <c r="D16" i="8"/>
  <c r="D22" i="8"/>
  <c r="D19" i="8"/>
  <c r="D24" i="8"/>
  <c r="D18" i="8"/>
  <c r="D20" i="8"/>
  <c r="D15" i="8"/>
  <c r="D21" i="8"/>
  <c r="D17" i="8"/>
  <c r="D27" i="8"/>
  <c r="D26" i="8"/>
  <c r="D28" i="8"/>
  <c r="D25" i="8"/>
  <c r="D29" i="8"/>
  <c r="D48" i="8"/>
  <c r="D51" i="8"/>
  <c r="D52" i="8"/>
  <c r="D40" i="8"/>
  <c r="D50" i="8"/>
  <c r="D53" i="8"/>
  <c r="D47" i="8"/>
  <c r="D44" i="8"/>
  <c r="D33" i="8"/>
  <c r="D32" i="8"/>
  <c r="D37" i="8"/>
  <c r="D55" i="8"/>
  <c r="D35" i="8"/>
  <c r="D41" i="8"/>
  <c r="D46" i="8"/>
  <c r="D45" i="8"/>
  <c r="D31" i="8"/>
  <c r="D54" i="8"/>
  <c r="D30" i="8"/>
  <c r="D49" i="8"/>
  <c r="D36" i="8"/>
  <c r="D43" i="8"/>
  <c r="D42" i="8"/>
  <c r="D38" i="8"/>
  <c r="D34" i="8"/>
  <c r="D39" i="8"/>
  <c r="D58" i="8"/>
  <c r="D60" i="8"/>
  <c r="D57" i="8"/>
  <c r="D56" i="8"/>
  <c r="D59" i="8"/>
  <c r="D69" i="8"/>
  <c r="D75" i="8"/>
  <c r="D61" i="8"/>
  <c r="D74" i="8"/>
  <c r="D70" i="8"/>
  <c r="D73" i="8"/>
  <c r="D72" i="8"/>
  <c r="D71" i="8"/>
  <c r="D76" i="8"/>
  <c r="D63" i="8"/>
  <c r="D66" i="8"/>
  <c r="D65" i="8"/>
  <c r="D67" i="8"/>
  <c r="D64" i="8"/>
  <c r="D68" i="8"/>
  <c r="D62" i="8"/>
  <c r="D77" i="8"/>
  <c r="D91" i="8"/>
  <c r="D84" i="8"/>
  <c r="D88" i="8"/>
  <c r="D81" i="8"/>
  <c r="D83" i="8"/>
  <c r="D87" i="8"/>
  <c r="D82" i="8"/>
  <c r="D85" i="8"/>
  <c r="D79" i="8"/>
  <c r="D80" i="8"/>
  <c r="D78" i="8"/>
  <c r="D86" i="8"/>
  <c r="D89" i="8"/>
  <c r="D90" i="8"/>
  <c r="D10" i="8"/>
  <c r="C94" i="8"/>
  <c r="F7" i="10" s="1"/>
  <c r="H7" i="10" s="1"/>
  <c r="F18" i="7"/>
  <c r="G18" i="7" s="1"/>
  <c r="F5" i="7"/>
  <c r="G5" i="7" s="1"/>
  <c r="F6" i="7"/>
  <c r="G6" i="7" s="1"/>
  <c r="F10" i="7"/>
  <c r="G10" i="7" s="1"/>
  <c r="F4" i="7"/>
  <c r="G4" i="7" s="1"/>
  <c r="F13" i="7"/>
  <c r="G13" i="7" s="1"/>
  <c r="F3" i="7"/>
  <c r="G3" i="7" s="1"/>
  <c r="F14" i="7"/>
  <c r="G14" i="7" s="1"/>
  <c r="F12" i="7"/>
  <c r="G12" i="7" s="1"/>
  <c r="F11" i="7"/>
  <c r="G11" i="7" s="1"/>
  <c r="F19" i="7"/>
  <c r="G19" i="7" s="1"/>
  <c r="F15" i="7"/>
  <c r="G15" i="7" s="1"/>
  <c r="F17" i="7"/>
  <c r="G17" i="7" s="1"/>
  <c r="F16" i="7"/>
  <c r="G16" i="7" s="1"/>
  <c r="F2" i="7"/>
  <c r="G2" i="7" s="1"/>
  <c r="F7" i="7"/>
  <c r="G7" i="7" s="1"/>
  <c r="F8" i="7"/>
  <c r="G8" i="7" s="1"/>
  <c r="F22" i="7"/>
  <c r="G22" i="7" s="1"/>
  <c r="F25" i="7"/>
  <c r="G25" i="7" s="1"/>
  <c r="F26" i="7"/>
  <c r="G26" i="7" s="1"/>
  <c r="F21" i="7"/>
  <c r="G21" i="7" s="1"/>
  <c r="F24" i="7"/>
  <c r="G24" i="7" s="1"/>
  <c r="F27" i="7"/>
  <c r="G27" i="7" s="1"/>
  <c r="F28" i="7"/>
  <c r="G28" i="7" s="1"/>
  <c r="F20" i="7"/>
  <c r="G20" i="7" s="1"/>
  <c r="F30" i="7"/>
  <c r="G30" i="7" s="1"/>
  <c r="F32" i="7"/>
  <c r="G32" i="7" s="1"/>
  <c r="F31" i="7"/>
  <c r="G31" i="7" s="1"/>
  <c r="F23" i="7"/>
  <c r="G23" i="7" s="1"/>
  <c r="F29" i="7"/>
  <c r="G29" i="7" s="1"/>
  <c r="F53" i="7"/>
  <c r="G53" i="7" s="1"/>
  <c r="F50" i="7"/>
  <c r="G50" i="7" s="1"/>
  <c r="F42" i="7"/>
  <c r="G42" i="7" s="1"/>
  <c r="F46" i="7"/>
  <c r="G46" i="7" s="1"/>
  <c r="F39" i="7"/>
  <c r="G39" i="7" s="1"/>
  <c r="F40" i="7"/>
  <c r="G40" i="7" s="1"/>
  <c r="F51" i="7"/>
  <c r="G51" i="7" s="1"/>
  <c r="F43" i="7"/>
  <c r="G43" i="7" s="1"/>
  <c r="F34" i="7"/>
  <c r="G34" i="7" s="1"/>
  <c r="F45" i="7"/>
  <c r="G45" i="7" s="1"/>
  <c r="F38" i="7"/>
  <c r="G38" i="7" s="1"/>
  <c r="F35" i="7"/>
  <c r="G35" i="7" s="1"/>
  <c r="F36" i="7"/>
  <c r="G36" i="7" s="1"/>
  <c r="F44" i="7"/>
  <c r="G44" i="7" s="1"/>
  <c r="F47" i="7"/>
  <c r="G47" i="7" s="1"/>
  <c r="F41" i="7"/>
  <c r="G41" i="7" s="1"/>
  <c r="F37" i="7"/>
  <c r="G37" i="7" s="1"/>
  <c r="F52" i="7"/>
  <c r="G52" i="7" s="1"/>
  <c r="F48" i="7"/>
  <c r="G48" i="7" s="1"/>
  <c r="F49" i="7"/>
  <c r="G49" i="7" s="1"/>
  <c r="F33" i="7"/>
  <c r="G33" i="7" s="1"/>
  <c r="F59" i="7"/>
  <c r="G59" i="7" s="1"/>
  <c r="F58" i="7"/>
  <c r="G58" i="7" s="1"/>
  <c r="F57" i="7"/>
  <c r="G57" i="7" s="1"/>
  <c r="F56" i="7"/>
  <c r="G56" i="7" s="1"/>
  <c r="F55" i="7"/>
  <c r="G55" i="7" s="1"/>
  <c r="F54" i="7"/>
  <c r="G54" i="7" s="1"/>
  <c r="F60" i="7"/>
  <c r="G60" i="7" s="1"/>
  <c r="F84" i="7"/>
  <c r="G84" i="7" s="1"/>
  <c r="F80" i="7"/>
  <c r="G80" i="7" s="1"/>
  <c r="F71" i="7"/>
  <c r="G71" i="7" s="1"/>
  <c r="F72" i="7"/>
  <c r="G72" i="7" s="1"/>
  <c r="F77" i="7"/>
  <c r="G77" i="7" s="1"/>
  <c r="F66" i="7"/>
  <c r="G66" i="7" s="1"/>
  <c r="F87" i="7"/>
  <c r="G87" i="7" s="1"/>
  <c r="F75" i="7"/>
  <c r="G75" i="7" s="1"/>
  <c r="F69" i="7"/>
  <c r="G69" i="7" s="1"/>
  <c r="F89" i="7"/>
  <c r="G89" i="7" s="1"/>
  <c r="F73" i="7"/>
  <c r="G73" i="7" s="1"/>
  <c r="F78" i="7"/>
  <c r="G78" i="7" s="1"/>
  <c r="F83" i="7"/>
  <c r="G83" i="7" s="1"/>
  <c r="F63" i="7"/>
  <c r="G63" i="7" s="1"/>
  <c r="F82" i="7"/>
  <c r="G82" i="7" s="1"/>
  <c r="F64" i="7"/>
  <c r="G64" i="7" s="1"/>
  <c r="F61" i="7"/>
  <c r="G61" i="7" s="1"/>
  <c r="F67" i="7"/>
  <c r="G67" i="7" s="1"/>
  <c r="F86" i="7"/>
  <c r="G86" i="7" s="1"/>
  <c r="F68" i="7"/>
  <c r="G68" i="7" s="1"/>
  <c r="F74" i="7"/>
  <c r="G74" i="7" s="1"/>
  <c r="F79" i="7"/>
  <c r="G79" i="7" s="1"/>
  <c r="F76" i="7"/>
  <c r="G76" i="7" s="1"/>
  <c r="F81" i="7"/>
  <c r="G81" i="7" s="1"/>
  <c r="F70" i="7"/>
  <c r="G70" i="7" s="1"/>
  <c r="F65" i="7"/>
  <c r="G65" i="7" s="1"/>
  <c r="F85" i="7"/>
  <c r="G85" i="7" s="1"/>
  <c r="F62" i="7"/>
  <c r="G62" i="7" s="1"/>
  <c r="F88" i="7"/>
  <c r="G88" i="7" s="1"/>
  <c r="F9" i="7"/>
  <c r="G9" i="7" s="1"/>
  <c r="F2" i="5"/>
  <c r="G2" i="5" s="1"/>
  <c r="F15" i="5"/>
  <c r="G15" i="5" s="1"/>
  <c r="F24" i="5"/>
  <c r="G24" i="5" s="1"/>
  <c r="F20" i="5"/>
  <c r="G20" i="5" s="1"/>
  <c r="F17" i="5"/>
  <c r="G17" i="5" s="1"/>
  <c r="F22" i="5"/>
  <c r="G22" i="5" s="1"/>
  <c r="F26" i="5"/>
  <c r="G26" i="5" s="1"/>
  <c r="F8" i="5"/>
  <c r="G8" i="5" s="1"/>
  <c r="F3" i="5"/>
  <c r="G3" i="5" s="1"/>
  <c r="F13" i="5"/>
  <c r="G13" i="5" s="1"/>
  <c r="F10" i="5"/>
  <c r="G10" i="5" s="1"/>
  <c r="F28" i="5"/>
  <c r="G28" i="5" s="1"/>
  <c r="F21" i="5"/>
  <c r="G21" i="5" s="1"/>
  <c r="F16" i="5"/>
  <c r="G16" i="5" s="1"/>
  <c r="F12" i="5"/>
  <c r="G12" i="5" s="1"/>
  <c r="F14" i="5"/>
  <c r="G14" i="5" s="1"/>
  <c r="F7" i="5"/>
  <c r="G7" i="5" s="1"/>
  <c r="F25" i="5"/>
  <c r="G25" i="5" s="1"/>
  <c r="F4" i="5"/>
  <c r="G4" i="5" s="1"/>
  <c r="F27" i="5"/>
  <c r="G27" i="5" s="1"/>
  <c r="F19" i="5"/>
  <c r="G19" i="5" s="1"/>
  <c r="F5" i="5"/>
  <c r="G5" i="5" s="1"/>
  <c r="F11" i="5"/>
  <c r="G11" i="5" s="1"/>
  <c r="F18" i="5"/>
  <c r="G18" i="5" s="1"/>
  <c r="F9" i="5"/>
  <c r="G9" i="5" s="1"/>
  <c r="F23" i="5"/>
  <c r="G23" i="5" s="1"/>
  <c r="F6" i="5"/>
  <c r="G6" i="5" s="1"/>
  <c r="F34" i="5"/>
  <c r="G34" i="5" s="1"/>
  <c r="F30" i="5"/>
  <c r="G30" i="5" s="1"/>
  <c r="F39" i="5"/>
  <c r="G39" i="5" s="1"/>
  <c r="F37" i="5"/>
  <c r="G37" i="5" s="1"/>
  <c r="F35" i="5"/>
  <c r="G35" i="5" s="1"/>
  <c r="F38" i="5"/>
  <c r="G38" i="5" s="1"/>
  <c r="F29" i="5"/>
  <c r="G29" i="5" s="1"/>
  <c r="F43" i="5"/>
  <c r="G43" i="5" s="1"/>
  <c r="F40" i="5"/>
  <c r="G40" i="5" s="1"/>
  <c r="F32" i="5"/>
  <c r="G32" i="5" s="1"/>
  <c r="F31" i="5"/>
  <c r="G31" i="5" s="1"/>
  <c r="F41" i="5"/>
  <c r="G41" i="5" s="1"/>
  <c r="F42" i="5"/>
  <c r="G42" i="5" s="1"/>
  <c r="F36" i="5"/>
  <c r="G36" i="5" s="1"/>
  <c r="F33" i="5"/>
  <c r="G33" i="5" s="1"/>
  <c r="F57" i="5"/>
  <c r="G57" i="5" s="1"/>
  <c r="F59" i="5"/>
  <c r="G59" i="5" s="1"/>
  <c r="F53" i="5"/>
  <c r="G53" i="5" s="1"/>
  <c r="F46" i="5"/>
  <c r="G46" i="5" s="1"/>
  <c r="F50" i="5"/>
  <c r="G50" i="5" s="1"/>
  <c r="F54" i="5"/>
  <c r="G54" i="5" s="1"/>
  <c r="F44" i="5"/>
  <c r="G44" i="5" s="1"/>
  <c r="F49" i="5"/>
  <c r="G49" i="5" s="1"/>
  <c r="F51" i="5"/>
  <c r="G51" i="5" s="1"/>
  <c r="F55" i="5"/>
  <c r="G55" i="5" s="1"/>
  <c r="F48" i="5"/>
  <c r="G48" i="5" s="1"/>
  <c r="F45" i="5"/>
  <c r="G45" i="5" s="1"/>
  <c r="F58" i="5"/>
  <c r="G58" i="5" s="1"/>
  <c r="F47" i="5"/>
  <c r="G47" i="5" s="1"/>
  <c r="F52" i="5"/>
  <c r="G52" i="5" s="1"/>
  <c r="F56" i="5"/>
  <c r="G56" i="5" s="1"/>
  <c r="F62" i="5"/>
  <c r="G62" i="5" s="1"/>
  <c r="F70" i="5"/>
  <c r="G70" i="5" s="1"/>
  <c r="F65" i="5"/>
  <c r="G65" i="5" s="1"/>
  <c r="F69" i="5"/>
  <c r="G69" i="5" s="1"/>
  <c r="F63" i="5"/>
  <c r="G63" i="5" s="1"/>
  <c r="F64" i="5"/>
  <c r="G64" i="5" s="1"/>
  <c r="F68" i="5"/>
  <c r="G68" i="5" s="1"/>
  <c r="F66" i="5"/>
  <c r="G66" i="5" s="1"/>
  <c r="F61" i="5"/>
  <c r="G61" i="5" s="1"/>
  <c r="F67" i="5"/>
  <c r="G67" i="5" s="1"/>
  <c r="F60" i="5"/>
  <c r="G60" i="5" s="1"/>
  <c r="F77" i="5"/>
  <c r="G77" i="5" s="1"/>
  <c r="F87" i="5"/>
  <c r="G87" i="5" s="1"/>
  <c r="F84" i="5"/>
  <c r="G84" i="5" s="1"/>
  <c r="F80" i="5"/>
  <c r="G80" i="5" s="1"/>
  <c r="F97" i="5"/>
  <c r="G97" i="5" s="1"/>
  <c r="F83" i="5"/>
  <c r="G83" i="5" s="1"/>
  <c r="F72" i="5"/>
  <c r="G72" i="5" s="1"/>
  <c r="F100" i="5"/>
  <c r="G100" i="5" s="1"/>
  <c r="F96" i="5"/>
  <c r="G96" i="5" s="1"/>
  <c r="F88" i="5"/>
  <c r="G88" i="5" s="1"/>
  <c r="F89" i="5"/>
  <c r="G89" i="5" s="1"/>
  <c r="F92" i="5"/>
  <c r="G92" i="5" s="1"/>
  <c r="F78" i="5"/>
  <c r="G78" i="5" s="1"/>
  <c r="F99" i="5"/>
  <c r="G99" i="5" s="1"/>
  <c r="F93" i="5"/>
  <c r="G93" i="5" s="1"/>
  <c r="F95" i="5"/>
  <c r="G95" i="5" s="1"/>
  <c r="F86" i="5"/>
  <c r="G86" i="5" s="1"/>
  <c r="F73" i="5"/>
  <c r="G73" i="5" s="1"/>
  <c r="F74" i="5"/>
  <c r="G74" i="5" s="1"/>
  <c r="F76" i="5"/>
  <c r="G76" i="5" s="1"/>
  <c r="F94" i="5"/>
  <c r="G94" i="5" s="1"/>
  <c r="F75" i="5"/>
  <c r="G75" i="5" s="1"/>
  <c r="F90" i="5"/>
  <c r="G90" i="5" s="1"/>
  <c r="F81" i="5"/>
  <c r="G81" i="5" s="1"/>
  <c r="F71" i="5"/>
  <c r="G71" i="5" s="1"/>
  <c r="F82" i="5"/>
  <c r="G82" i="5" s="1"/>
  <c r="F91" i="5"/>
  <c r="G91" i="5" s="1"/>
  <c r="F85" i="5"/>
  <c r="G85" i="5" s="1"/>
  <c r="F98" i="5"/>
  <c r="G98" i="5" s="1"/>
  <c r="F79" i="5"/>
  <c r="G79" i="5" s="1"/>
  <c r="G111" i="5"/>
  <c r="G109" i="5"/>
  <c r="G105" i="5"/>
  <c r="G103" i="5"/>
  <c r="G115" i="5"/>
  <c r="G116" i="5"/>
  <c r="G110" i="5"/>
  <c r="G108" i="5"/>
  <c r="G107" i="5"/>
  <c r="G104" i="5"/>
  <c r="G102" i="5"/>
  <c r="G112" i="5"/>
  <c r="G114" i="5"/>
  <c r="G106" i="5"/>
  <c r="G113" i="5"/>
  <c r="G117" i="5"/>
  <c r="G101" i="5"/>
  <c r="D18" i="7"/>
  <c r="D5" i="7"/>
  <c r="D6" i="7"/>
  <c r="D10" i="7"/>
  <c r="D4" i="7"/>
  <c r="D13" i="7"/>
  <c r="D3" i="7"/>
  <c r="D14" i="7"/>
  <c r="D12" i="7"/>
  <c r="D11" i="7"/>
  <c r="D19" i="7"/>
  <c r="D15" i="7"/>
  <c r="D17" i="7"/>
  <c r="D16" i="7"/>
  <c r="D2" i="7"/>
  <c r="D7" i="7"/>
  <c r="D8" i="7"/>
  <c r="D22" i="7"/>
  <c r="D25" i="7"/>
  <c r="D26" i="7"/>
  <c r="D21" i="7"/>
  <c r="D24" i="7"/>
  <c r="D27" i="7"/>
  <c r="D28" i="7"/>
  <c r="D20" i="7"/>
  <c r="D30" i="7"/>
  <c r="D32" i="7"/>
  <c r="D31" i="7"/>
  <c r="D23" i="7"/>
  <c r="D29" i="7"/>
  <c r="D53" i="7"/>
  <c r="D50" i="7"/>
  <c r="D42" i="7"/>
  <c r="D46" i="7"/>
  <c r="D39" i="7"/>
  <c r="D40" i="7"/>
  <c r="D51" i="7"/>
  <c r="D43" i="7"/>
  <c r="D34" i="7"/>
  <c r="D45" i="7"/>
  <c r="D38" i="7"/>
  <c r="D35" i="7"/>
  <c r="D36" i="7"/>
  <c r="D44" i="7"/>
  <c r="D47" i="7"/>
  <c r="D41" i="7"/>
  <c r="D37" i="7"/>
  <c r="D52" i="7"/>
  <c r="D48" i="7"/>
  <c r="D49" i="7"/>
  <c r="D33" i="7"/>
  <c r="D132" i="7"/>
  <c r="D59" i="7"/>
  <c r="D58" i="7"/>
  <c r="D57" i="7"/>
  <c r="D56" i="7"/>
  <c r="D55" i="7"/>
  <c r="D54" i="7"/>
  <c r="D60" i="7"/>
  <c r="D84" i="7"/>
  <c r="D80" i="7"/>
  <c r="D71" i="7"/>
  <c r="D72" i="7"/>
  <c r="D77" i="7"/>
  <c r="D66" i="7"/>
  <c r="D87" i="7"/>
  <c r="D75" i="7"/>
  <c r="D69" i="7"/>
  <c r="D89" i="7"/>
  <c r="D73" i="7"/>
  <c r="D78" i="7"/>
  <c r="D83" i="7"/>
  <c r="D63" i="7"/>
  <c r="D82" i="7"/>
  <c r="D64" i="7"/>
  <c r="D61" i="7"/>
  <c r="D67" i="7"/>
  <c r="D86" i="7"/>
  <c r="D68" i="7"/>
  <c r="D74" i="7"/>
  <c r="D79" i="7"/>
  <c r="D76" i="7"/>
  <c r="D81" i="7"/>
  <c r="D70" i="7"/>
  <c r="D65" i="7"/>
  <c r="D85" i="7"/>
  <c r="D62" i="7"/>
  <c r="D88" i="7"/>
  <c r="D91" i="7"/>
  <c r="D97" i="7"/>
  <c r="D90" i="7"/>
  <c r="D104" i="7"/>
  <c r="D101" i="7"/>
  <c r="D93" i="7"/>
  <c r="D96" i="7"/>
  <c r="D100" i="7"/>
  <c r="D92" i="7"/>
  <c r="D98" i="7"/>
  <c r="D99" i="7"/>
  <c r="D102" i="7"/>
  <c r="D94" i="7"/>
  <c r="D95" i="7"/>
  <c r="D103" i="7"/>
  <c r="D105" i="7"/>
  <c r="D116" i="7"/>
  <c r="D110" i="7"/>
  <c r="D106" i="7"/>
  <c r="D111" i="7"/>
  <c r="D117" i="7"/>
  <c r="D108" i="7"/>
  <c r="D115" i="7"/>
  <c r="D113" i="7"/>
  <c r="D118" i="7"/>
  <c r="D114" i="7"/>
  <c r="D109" i="7"/>
  <c r="D112" i="7"/>
  <c r="D119" i="7"/>
  <c r="D107" i="7"/>
  <c r="D126" i="7"/>
  <c r="D123" i="7"/>
  <c r="D125" i="7"/>
  <c r="D121" i="7"/>
  <c r="D120" i="7"/>
  <c r="D124" i="7"/>
  <c r="D122" i="7"/>
  <c r="D127" i="7"/>
  <c r="D128" i="7"/>
  <c r="D130" i="7"/>
  <c r="D129" i="7"/>
  <c r="D131" i="7"/>
  <c r="D9" i="7"/>
  <c r="C135" i="7"/>
  <c r="F6" i="10" s="1"/>
  <c r="H6" i="10" s="1"/>
  <c r="E2" i="6"/>
  <c r="F2" i="6" s="1"/>
  <c r="E3" i="6"/>
  <c r="F3" i="6" s="1"/>
  <c r="E4" i="6"/>
  <c r="F4" i="6" s="1"/>
  <c r="E5" i="6"/>
  <c r="F5" i="6" s="1"/>
  <c r="E6" i="6"/>
  <c r="F6" i="6" s="1"/>
  <c r="E7" i="6"/>
  <c r="F7" i="6" s="1"/>
  <c r="E8" i="6"/>
  <c r="F8" i="6" s="1"/>
  <c r="E9" i="6"/>
  <c r="F9" i="6" s="1"/>
  <c r="E10" i="6"/>
  <c r="F10" i="6" s="1"/>
  <c r="E11" i="6"/>
  <c r="F11" i="6" s="1"/>
  <c r="E12" i="6"/>
  <c r="F12" i="6" s="1"/>
  <c r="E13" i="6"/>
  <c r="F13" i="6" s="1"/>
  <c r="E14" i="6"/>
  <c r="F14" i="6" s="1"/>
  <c r="E15" i="6"/>
  <c r="F15" i="6" s="1"/>
  <c r="E16" i="6"/>
  <c r="F16" i="6" s="1"/>
  <c r="E17" i="6"/>
  <c r="F17" i="6" s="1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2" i="6"/>
  <c r="C19" i="6"/>
  <c r="F5" i="10" s="1"/>
  <c r="H5" i="10" s="1"/>
  <c r="D24" i="5"/>
  <c r="D20" i="5"/>
  <c r="D17" i="5"/>
  <c r="D22" i="5"/>
  <c r="D26" i="5"/>
  <c r="D8" i="5"/>
  <c r="D3" i="5"/>
  <c r="D13" i="5"/>
  <c r="D10" i="5"/>
  <c r="D28" i="5"/>
  <c r="D21" i="5"/>
  <c r="D16" i="5"/>
  <c r="D12" i="5"/>
  <c r="D14" i="5"/>
  <c r="D7" i="5"/>
  <c r="D25" i="5"/>
  <c r="D4" i="5"/>
  <c r="D27" i="5"/>
  <c r="D19" i="5"/>
  <c r="D5" i="5"/>
  <c r="D11" i="5"/>
  <c r="D18" i="5"/>
  <c r="D9" i="5"/>
  <c r="D23" i="5"/>
  <c r="D6" i="5"/>
  <c r="D34" i="5"/>
  <c r="D30" i="5"/>
  <c r="D39" i="5"/>
  <c r="D37" i="5"/>
  <c r="D35" i="5"/>
  <c r="D38" i="5"/>
  <c r="D29" i="5"/>
  <c r="D43" i="5"/>
  <c r="D40" i="5"/>
  <c r="D32" i="5"/>
  <c r="D31" i="5"/>
  <c r="D41" i="5"/>
  <c r="D42" i="5"/>
  <c r="D36" i="5"/>
  <c r="D33" i="5"/>
  <c r="D57" i="5"/>
  <c r="D59" i="5"/>
  <c r="D53" i="5"/>
  <c r="D46" i="5"/>
  <c r="D50" i="5"/>
  <c r="D54" i="5"/>
  <c r="D44" i="5"/>
  <c r="D161" i="5"/>
  <c r="D49" i="5"/>
  <c r="D51" i="5"/>
  <c r="D55" i="5"/>
  <c r="D48" i="5"/>
  <c r="D45" i="5"/>
  <c r="D58" i="5"/>
  <c r="D47" i="5"/>
  <c r="D52" i="5"/>
  <c r="D56" i="5"/>
  <c r="D62" i="5"/>
  <c r="D70" i="5"/>
  <c r="D65" i="5"/>
  <c r="D69" i="5"/>
  <c r="D63" i="5"/>
  <c r="D64" i="5"/>
  <c r="D68" i="5"/>
  <c r="D66" i="5"/>
  <c r="D61" i="5"/>
  <c r="D67" i="5"/>
  <c r="D60" i="5"/>
  <c r="D77" i="5"/>
  <c r="D87" i="5"/>
  <c r="D84" i="5"/>
  <c r="D80" i="5"/>
  <c r="D97" i="5"/>
  <c r="D83" i="5"/>
  <c r="D72" i="5"/>
  <c r="D100" i="5"/>
  <c r="D96" i="5"/>
  <c r="D88" i="5"/>
  <c r="D89" i="5"/>
  <c r="D92" i="5"/>
  <c r="D78" i="5"/>
  <c r="D99" i="5"/>
  <c r="D93" i="5"/>
  <c r="D95" i="5"/>
  <c r="D86" i="5"/>
  <c r="D73" i="5"/>
  <c r="D74" i="5"/>
  <c r="D76" i="5"/>
  <c r="D94" i="5"/>
  <c r="D75" i="5"/>
  <c r="D90" i="5"/>
  <c r="D81" i="5"/>
  <c r="D71" i="5"/>
  <c r="D82" i="5"/>
  <c r="D91" i="5"/>
  <c r="D85" i="5"/>
  <c r="D98" i="5"/>
  <c r="D79" i="5"/>
  <c r="D111" i="5"/>
  <c r="D109" i="5"/>
  <c r="D105" i="5"/>
  <c r="D103" i="5"/>
  <c r="D115" i="5"/>
  <c r="D116" i="5"/>
  <c r="D110" i="5"/>
  <c r="D108" i="5"/>
  <c r="D107" i="5"/>
  <c r="D104" i="5"/>
  <c r="D102" i="5"/>
  <c r="D112" i="5"/>
  <c r="D114" i="5"/>
  <c r="D106" i="5"/>
  <c r="D113" i="5"/>
  <c r="D117" i="5"/>
  <c r="D101" i="5"/>
  <c r="D128" i="5"/>
  <c r="D123" i="5"/>
  <c r="D162" i="5"/>
  <c r="D124" i="5"/>
  <c r="D130" i="5"/>
  <c r="D119" i="5"/>
  <c r="D120" i="5"/>
  <c r="D118" i="5"/>
  <c r="D126" i="5"/>
  <c r="D131" i="5"/>
  <c r="D132" i="5"/>
  <c r="D125" i="5"/>
  <c r="D121" i="5"/>
  <c r="D129" i="5"/>
  <c r="D122" i="5"/>
  <c r="D133" i="5"/>
  <c r="D127" i="5"/>
  <c r="D138" i="5"/>
  <c r="D141" i="5"/>
  <c r="D139" i="5"/>
  <c r="D136" i="5"/>
  <c r="D135" i="5"/>
  <c r="D140" i="5"/>
  <c r="D134" i="5"/>
  <c r="D142" i="5"/>
  <c r="D137" i="5"/>
  <c r="D143" i="5"/>
  <c r="D144" i="5"/>
  <c r="D145" i="5"/>
  <c r="D148" i="5"/>
  <c r="D147" i="5"/>
  <c r="D146" i="5"/>
  <c r="D149" i="5"/>
  <c r="D152" i="5"/>
  <c r="D150" i="5"/>
  <c r="D153" i="5"/>
  <c r="D151" i="5"/>
  <c r="D154" i="5"/>
  <c r="D155" i="5"/>
  <c r="D156" i="5"/>
  <c r="D157" i="5"/>
  <c r="D158" i="5"/>
  <c r="D159" i="5"/>
  <c r="D160" i="5"/>
  <c r="D15" i="5"/>
  <c r="D2" i="5"/>
  <c r="C165" i="5"/>
  <c r="F4" i="10" s="1"/>
  <c r="G4" i="10"/>
  <c r="C8" i="10"/>
  <c r="C7" i="10"/>
  <c r="C6" i="10"/>
  <c r="C5" i="10"/>
  <c r="C4" i="10"/>
  <c r="D4" i="10" l="1"/>
  <c r="D5" i="10"/>
  <c r="E5" i="10" s="1"/>
  <c r="D8" i="10"/>
  <c r="E8" i="10" s="1"/>
  <c r="H6" i="9"/>
  <c r="H3" i="9"/>
  <c r="H5" i="9"/>
  <c r="H2" i="9"/>
  <c r="H7" i="9"/>
  <c r="H4" i="9"/>
  <c r="H8" i="9"/>
  <c r="H10" i="9"/>
  <c r="D7" i="10"/>
  <c r="E7" i="10" s="1"/>
  <c r="D6" i="10"/>
  <c r="G10" i="11"/>
  <c r="H11" i="8"/>
  <c r="H8" i="8"/>
  <c r="H13" i="8"/>
  <c r="H16" i="8"/>
  <c r="H18" i="8"/>
  <c r="H17" i="8"/>
  <c r="H25" i="8"/>
  <c r="H7" i="8"/>
  <c r="H2" i="8"/>
  <c r="H5" i="8"/>
  <c r="H19" i="8"/>
  <c r="H15" i="8"/>
  <c r="H26" i="8"/>
  <c r="H10" i="8"/>
  <c r="H12" i="8"/>
  <c r="H9" i="8"/>
  <c r="H4" i="8"/>
  <c r="H23" i="8"/>
  <c r="H24" i="8"/>
  <c r="H21" i="8"/>
  <c r="H28" i="8"/>
  <c r="H6" i="8"/>
  <c r="H14" i="8"/>
  <c r="H3" i="8"/>
  <c r="H22" i="8"/>
  <c r="H20" i="8"/>
  <c r="H27" i="8"/>
  <c r="H29" i="8"/>
  <c r="H13" i="9"/>
  <c r="H9" i="9"/>
  <c r="H14" i="9"/>
  <c r="H12" i="9"/>
  <c r="G17" i="9"/>
  <c r="F8" i="11" s="1"/>
  <c r="H11" i="9"/>
  <c r="H18" i="7"/>
  <c r="H4" i="7"/>
  <c r="H12" i="7"/>
  <c r="H17" i="7"/>
  <c r="H8" i="7"/>
  <c r="H21" i="7"/>
  <c r="H20" i="7"/>
  <c r="H23" i="7"/>
  <c r="H42" i="7"/>
  <c r="H51" i="7"/>
  <c r="H38" i="7"/>
  <c r="H47" i="7"/>
  <c r="H48" i="7"/>
  <c r="H59" i="7"/>
  <c r="H55" i="7"/>
  <c r="H80" i="7"/>
  <c r="H66" i="7"/>
  <c r="H89" i="7"/>
  <c r="H63" i="7"/>
  <c r="H67" i="7"/>
  <c r="H79" i="7"/>
  <c r="H65" i="7"/>
  <c r="H5" i="7"/>
  <c r="H13" i="7"/>
  <c r="H11" i="7"/>
  <c r="H16" i="7"/>
  <c r="H22" i="7"/>
  <c r="H24" i="7"/>
  <c r="H30" i="7"/>
  <c r="H29" i="7"/>
  <c r="H46" i="7"/>
  <c r="H43" i="7"/>
  <c r="H35" i="7"/>
  <c r="H41" i="7"/>
  <c r="H49" i="7"/>
  <c r="H58" i="7"/>
  <c r="H54" i="7"/>
  <c r="H71" i="7"/>
  <c r="H87" i="7"/>
  <c r="H73" i="7"/>
  <c r="H82" i="7"/>
  <c r="H86" i="7"/>
  <c r="H76" i="7"/>
  <c r="H85" i="7"/>
  <c r="H9" i="7"/>
  <c r="H6" i="7"/>
  <c r="H3" i="7"/>
  <c r="H19" i="7"/>
  <c r="H2" i="7"/>
  <c r="H25" i="7"/>
  <c r="H27" i="7"/>
  <c r="H32" i="7"/>
  <c r="H53" i="7"/>
  <c r="H39" i="7"/>
  <c r="H34" i="7"/>
  <c r="H36" i="7"/>
  <c r="H37" i="7"/>
  <c r="H33" i="7"/>
  <c r="H57" i="7"/>
  <c r="H60" i="7"/>
  <c r="H72" i="7"/>
  <c r="H75" i="7"/>
  <c r="H78" i="7"/>
  <c r="H64" i="7"/>
  <c r="H68" i="7"/>
  <c r="H81" i="7"/>
  <c r="H62" i="7"/>
  <c r="H10" i="7"/>
  <c r="H14" i="7"/>
  <c r="H15" i="7"/>
  <c r="H7" i="7"/>
  <c r="H26" i="7"/>
  <c r="H28" i="7"/>
  <c r="H31" i="7"/>
  <c r="H50" i="7"/>
  <c r="H40" i="7"/>
  <c r="H45" i="7"/>
  <c r="H44" i="7"/>
  <c r="H52" i="7"/>
  <c r="H56" i="7"/>
  <c r="H84" i="7"/>
  <c r="H77" i="7"/>
  <c r="H69" i="7"/>
  <c r="H83" i="7"/>
  <c r="H61" i="7"/>
  <c r="H74" i="7"/>
  <c r="H70" i="7"/>
  <c r="H88" i="7"/>
  <c r="F10" i="10"/>
  <c r="H20" i="5"/>
  <c r="H2" i="5"/>
  <c r="H113" i="5"/>
  <c r="H102" i="5"/>
  <c r="H110" i="5"/>
  <c r="H105" i="5"/>
  <c r="H98" i="5"/>
  <c r="H71" i="5"/>
  <c r="H94" i="5"/>
  <c r="H86" i="5"/>
  <c r="H78" i="5"/>
  <c r="H96" i="5"/>
  <c r="H97" i="5"/>
  <c r="H77" i="5"/>
  <c r="H66" i="5"/>
  <c r="H69" i="5"/>
  <c r="H56" i="5"/>
  <c r="H45" i="5"/>
  <c r="H49" i="5"/>
  <c r="H50" i="5"/>
  <c r="H57" i="5"/>
  <c r="H41" i="5"/>
  <c r="H43" i="5"/>
  <c r="H37" i="5"/>
  <c r="H6" i="5"/>
  <c r="H11" i="5"/>
  <c r="H4" i="5"/>
  <c r="H12" i="5"/>
  <c r="H10" i="5"/>
  <c r="H26" i="5"/>
  <c r="H24" i="5"/>
  <c r="H106" i="5"/>
  <c r="H104" i="5"/>
  <c r="H116" i="5"/>
  <c r="H109" i="5"/>
  <c r="H85" i="5"/>
  <c r="H81" i="5"/>
  <c r="H76" i="5"/>
  <c r="H95" i="5"/>
  <c r="H92" i="5"/>
  <c r="H100" i="5"/>
  <c r="H80" i="5"/>
  <c r="H60" i="5"/>
  <c r="H68" i="5"/>
  <c r="H65" i="5"/>
  <c r="H52" i="5"/>
  <c r="H48" i="5"/>
  <c r="H46" i="5"/>
  <c r="H33" i="5"/>
  <c r="H31" i="5"/>
  <c r="H29" i="5"/>
  <c r="H39" i="5"/>
  <c r="H23" i="5"/>
  <c r="H5" i="5"/>
  <c r="H25" i="5"/>
  <c r="H16" i="5"/>
  <c r="H13" i="5"/>
  <c r="H22" i="5"/>
  <c r="H15" i="5"/>
  <c r="H101" i="5"/>
  <c r="H114" i="5"/>
  <c r="H107" i="5"/>
  <c r="H115" i="5"/>
  <c r="H111" i="5"/>
  <c r="H91" i="5"/>
  <c r="H90" i="5"/>
  <c r="H74" i="5"/>
  <c r="H93" i="5"/>
  <c r="H89" i="5"/>
  <c r="H72" i="5"/>
  <c r="H84" i="5"/>
  <c r="H67" i="5"/>
  <c r="H64" i="5"/>
  <c r="H70" i="5"/>
  <c r="H47" i="5"/>
  <c r="H55" i="5"/>
  <c r="H44" i="5"/>
  <c r="H53" i="5"/>
  <c r="H36" i="5"/>
  <c r="H32" i="5"/>
  <c r="H38" i="5"/>
  <c r="H30" i="5"/>
  <c r="H9" i="5"/>
  <c r="H19" i="5"/>
  <c r="H7" i="5"/>
  <c r="H21" i="5"/>
  <c r="H3" i="5"/>
  <c r="H17" i="5"/>
  <c r="H117" i="5"/>
  <c r="H112" i="5"/>
  <c r="H108" i="5"/>
  <c r="H103" i="5"/>
  <c r="H79" i="5"/>
  <c r="H82" i="5"/>
  <c r="H75" i="5"/>
  <c r="H73" i="5"/>
  <c r="H99" i="5"/>
  <c r="H88" i="5"/>
  <c r="H83" i="5"/>
  <c r="H87" i="5"/>
  <c r="H61" i="5"/>
  <c r="H63" i="5"/>
  <c r="H62" i="5"/>
  <c r="H58" i="5"/>
  <c r="H51" i="5"/>
  <c r="H54" i="5"/>
  <c r="H59" i="5"/>
  <c r="H42" i="5"/>
  <c r="H40" i="5"/>
  <c r="H35" i="5"/>
  <c r="H34" i="5"/>
  <c r="H18" i="5"/>
  <c r="H27" i="5"/>
  <c r="H14" i="5"/>
  <c r="H28" i="5"/>
  <c r="H8" i="5"/>
  <c r="H52" i="8"/>
  <c r="H43" i="8"/>
  <c r="H53" i="8"/>
  <c r="H34" i="8"/>
  <c r="H36" i="8"/>
  <c r="H31" i="8"/>
  <c r="H35" i="8"/>
  <c r="H33" i="8"/>
  <c r="H50" i="8"/>
  <c r="H48" i="8"/>
  <c r="H54" i="8"/>
  <c r="H32" i="8"/>
  <c r="G94" i="8"/>
  <c r="H38" i="8"/>
  <c r="H49" i="8"/>
  <c r="H45" i="8"/>
  <c r="H55" i="8"/>
  <c r="H44" i="8"/>
  <c r="H40" i="8"/>
  <c r="H39" i="8"/>
  <c r="H41" i="8"/>
  <c r="H51" i="8"/>
  <c r="H42" i="8"/>
  <c r="H30" i="8"/>
  <c r="H46" i="8"/>
  <c r="H37" i="8"/>
  <c r="H47" i="8"/>
  <c r="G135" i="7"/>
  <c r="G136" i="7" s="1"/>
  <c r="G165" i="5"/>
  <c r="F4" i="11" s="1"/>
  <c r="H4" i="11" s="1"/>
  <c r="C10" i="11"/>
  <c r="G3" i="6"/>
  <c r="G7" i="6"/>
  <c r="G11" i="6"/>
  <c r="G15" i="6"/>
  <c r="F19" i="6"/>
  <c r="G5" i="6"/>
  <c r="G9" i="6"/>
  <c r="G13" i="6"/>
  <c r="G17" i="6"/>
  <c r="G4" i="6"/>
  <c r="G8" i="6"/>
  <c r="G12" i="6"/>
  <c r="G16" i="6"/>
  <c r="G6" i="6"/>
  <c r="G10" i="6"/>
  <c r="G14" i="6"/>
  <c r="G2" i="6"/>
  <c r="E6" i="10"/>
  <c r="C10" i="10"/>
  <c r="H4" i="10"/>
  <c r="H10" i="10" s="1"/>
  <c r="G10" i="10"/>
  <c r="D5" i="11" l="1"/>
  <c r="E5" i="11" s="1"/>
  <c r="F6" i="11"/>
  <c r="H6" i="11" s="1"/>
  <c r="F20" i="6"/>
  <c r="F5" i="11"/>
  <c r="H5" i="11" s="1"/>
  <c r="D8" i="11"/>
  <c r="E8" i="11" s="1"/>
  <c r="H8" i="11"/>
  <c r="G18" i="9"/>
  <c r="D6" i="11"/>
  <c r="E6" i="11" s="1"/>
  <c r="G166" i="5"/>
  <c r="F7" i="11"/>
  <c r="G95" i="8"/>
  <c r="D7" i="11"/>
  <c r="E7" i="11" s="1"/>
  <c r="D4" i="11"/>
  <c r="D10" i="10"/>
  <c r="E10" i="10" s="1"/>
  <c r="E4" i="10"/>
  <c r="H7" i="11" l="1"/>
  <c r="H10" i="11" s="1"/>
  <c r="F10" i="11"/>
  <c r="D10" i="11"/>
  <c r="E10" i="11" s="1"/>
  <c r="E4" i="11"/>
</calcChain>
</file>

<file path=xl/sharedStrings.xml><?xml version="1.0" encoding="utf-8"?>
<sst xmlns="http://schemas.openxmlformats.org/spreadsheetml/2006/main" count="1701" uniqueCount="437">
  <si>
    <t>Evidenční číslo JMK</t>
  </si>
  <si>
    <t>Status žádosti</t>
  </si>
  <si>
    <t>Datum doručení tištěné žádosti</t>
  </si>
  <si>
    <t>Kontrolní součet</t>
  </si>
  <si>
    <t>Požadovaná podpora</t>
  </si>
  <si>
    <t>Schválená výše dotace</t>
  </si>
  <si>
    <t>Dotační titul</t>
  </si>
  <si>
    <t>Žadatel</t>
  </si>
  <si>
    <t>DPH</t>
  </si>
  <si>
    <t>DIČ</t>
  </si>
  <si>
    <t>PO Právní forma</t>
  </si>
  <si>
    <t>Žadatel E-mail</t>
  </si>
  <si>
    <t>Žadatel Telefon</t>
  </si>
  <si>
    <t>Žadatel mobil</t>
  </si>
  <si>
    <t>Žadatel Číslo účtu</t>
  </si>
  <si>
    <t>Žadatel Kód banky</t>
  </si>
  <si>
    <t>Žadatel Název banky</t>
  </si>
  <si>
    <t>Žadatel Ulice</t>
  </si>
  <si>
    <t>Žadatel Číslo popisné</t>
  </si>
  <si>
    <t>Žadatel Číslo orientační</t>
  </si>
  <si>
    <t>Žadatel Obec</t>
  </si>
  <si>
    <t>Žadatel ORP</t>
  </si>
  <si>
    <t>Žadatel Kód ORP</t>
  </si>
  <si>
    <t>Žadatel Pošta</t>
  </si>
  <si>
    <t>Žadatel PSČ</t>
  </si>
  <si>
    <t>FO Provozovna - ulice</t>
  </si>
  <si>
    <t>Oprávněná os.1 Titul</t>
  </si>
  <si>
    <t>Oprávněná os.1 Jméno</t>
  </si>
  <si>
    <t>Oprávněná os.1 Příjmení</t>
  </si>
  <si>
    <t>Oprávněná os.1 Titul za</t>
  </si>
  <si>
    <t>Oprávněná os.1 Datum narození</t>
  </si>
  <si>
    <t>Oprávněná os.1 Funkce</t>
  </si>
  <si>
    <t>Oprávněná os.1 Email</t>
  </si>
  <si>
    <t>Oprávněná os.1 Telefon</t>
  </si>
  <si>
    <t>Oprávněná os.2 Jméno</t>
  </si>
  <si>
    <t>Oprávněná os.2 Příjmení</t>
  </si>
  <si>
    <t>Oprávněná os.2 Email</t>
  </si>
  <si>
    <t>Oprávněná os.2 Telefon</t>
  </si>
  <si>
    <t>Kontaktní os.1 Titul</t>
  </si>
  <si>
    <t>Kontaktní os.1 Jméno</t>
  </si>
  <si>
    <t>Kontaktní os.1 Příjmení</t>
  </si>
  <si>
    <t>Kontaktní os.1 Titul za</t>
  </si>
  <si>
    <t>Kontaktní os.1 Funkce</t>
  </si>
  <si>
    <t>Kontaktní osoba - telefon</t>
  </si>
  <si>
    <t>Kontaktní osoba - Email</t>
  </si>
  <si>
    <t>Zřizovatel Název / firma</t>
  </si>
  <si>
    <t>Zřizovatel Právní forma</t>
  </si>
  <si>
    <t>Název projektu</t>
  </si>
  <si>
    <t>Popis projektu</t>
  </si>
  <si>
    <t>Předpokládané výdaje</t>
  </si>
  <si>
    <t>Procent z požadované</t>
  </si>
  <si>
    <t>Investiční výdaje</t>
  </si>
  <si>
    <t>Neinvestiční výdaje</t>
  </si>
  <si>
    <t>Odpočet DPH nárok</t>
  </si>
  <si>
    <t>Datum</t>
  </si>
  <si>
    <t>Datum doručení</t>
  </si>
  <si>
    <t>Notifikace žadateli odeslána</t>
  </si>
  <si>
    <t>Poř. č.</t>
  </si>
  <si>
    <t>Č. zdrojové akce</t>
  </si>
  <si>
    <t>§</t>
  </si>
  <si>
    <t>Pol.</t>
  </si>
  <si>
    <t>ÚZ</t>
  </si>
  <si>
    <t>Druh dotace</t>
  </si>
  <si>
    <t>Poskytnutá částka</t>
  </si>
  <si>
    <t>Možno čerpat do</t>
  </si>
  <si>
    <t>Vypořádání do</t>
  </si>
  <si>
    <t>Pohyb smlouvy</t>
  </si>
  <si>
    <t>Břeclav</t>
  </si>
  <si>
    <t>ano</t>
  </si>
  <si>
    <t>ne</t>
  </si>
  <si>
    <t>Hodonín</t>
  </si>
  <si>
    <t>Znojmo</t>
  </si>
  <si>
    <t>Brno-venkov</t>
  </si>
  <si>
    <t>Blansko</t>
  </si>
  <si>
    <t>Vyškov</t>
  </si>
  <si>
    <t>Brno-město</t>
  </si>
  <si>
    <t>Poznámka</t>
  </si>
  <si>
    <t>Body počet obyvatel DT4, DT5</t>
  </si>
  <si>
    <t>Body počet obyvatel DT1</t>
  </si>
  <si>
    <t>Body charakter akce</t>
  </si>
  <si>
    <t>Slabý region</t>
  </si>
  <si>
    <t>Zapojení členských obcí - DT6</t>
  </si>
  <si>
    <t>Body počet obyvatel mikroregionu - DT6</t>
  </si>
  <si>
    <t>Body IDS</t>
  </si>
  <si>
    <t>Body obec přátelská rodině</t>
  </si>
  <si>
    <t>Body strategie obce</t>
  </si>
  <si>
    <t>Body Celkem DT1</t>
  </si>
  <si>
    <t>Body Celkem DT4</t>
  </si>
  <si>
    <t>Body Celkem DT5</t>
  </si>
  <si>
    <t>Body Celkem DT6</t>
  </si>
  <si>
    <t>IČ</t>
  </si>
  <si>
    <t>Okres</t>
  </si>
  <si>
    <t>Počet obyvatel</t>
  </si>
  <si>
    <t>Charakter stavby</t>
  </si>
  <si>
    <t>Kumulativní součet požadavky</t>
  </si>
  <si>
    <t>Navržená dotace</t>
  </si>
  <si>
    <t>Zaokrouhlení dolů</t>
  </si>
  <si>
    <t>Kumulativní součet navržené ž.</t>
  </si>
  <si>
    <t>Body DT1</t>
  </si>
  <si>
    <t>Požadováno</t>
  </si>
  <si>
    <t>Orient. limit</t>
  </si>
  <si>
    <t>Po úpravě</t>
  </si>
  <si>
    <t>Zůstatek</t>
  </si>
  <si>
    <t>Orient. Limit</t>
  </si>
  <si>
    <t>Body DT4</t>
  </si>
  <si>
    <t>Body DT5</t>
  </si>
  <si>
    <t>Body DT6</t>
  </si>
  <si>
    <t>Počet žádostí</t>
  </si>
  <si>
    <t>Úspěšné žádosti</t>
  </si>
  <si>
    <t>% úspěšnost</t>
  </si>
  <si>
    <t>Orientační limit</t>
  </si>
  <si>
    <t>Rozdíl</t>
  </si>
  <si>
    <t>DT1</t>
  </si>
  <si>
    <t>DT2</t>
  </si>
  <si>
    <t>DT4</t>
  </si>
  <si>
    <t>celkem</t>
  </si>
  <si>
    <t>DT5</t>
  </si>
  <si>
    <t>DT6</t>
  </si>
  <si>
    <t>pozn.:</t>
  </si>
  <si>
    <t>DT4 - hranice pro úspěšné žadatele 19 bodů = přebytek 1 226 000 Kč</t>
  </si>
  <si>
    <t>DT6 - krácení 12 bodových o 10% = přebytek 59 000 Kč</t>
  </si>
  <si>
    <t>DT5 - přesunut přebytek z DT2 382 000 Kč, přesunout přebytek z DT6 59 000 Kč, přesunout přebytek z vinařů 49 000 Kč</t>
  </si>
  <si>
    <t>Využití pro PRV</t>
  </si>
  <si>
    <t>R/Z</t>
  </si>
  <si>
    <t>DP PVP 2022 (prodejny)</t>
  </si>
  <si>
    <t>Vratky PRV 2021</t>
  </si>
  <si>
    <t>Zůstatek DPV (včely)</t>
  </si>
  <si>
    <t>Zůstatek PVVOZ (vinařství )</t>
  </si>
  <si>
    <t>DT1 - přesunout přebytek z DT4 1 226 000 Kč, přesunout přebytek ze včelařů 148 700 Kč, přesunout přebytek z vinařů 13 000 Kč, krácení 20 bodových o 13%</t>
  </si>
  <si>
    <t>Obec 001</t>
  </si>
  <si>
    <t>Obec 002</t>
  </si>
  <si>
    <t>Obec 003</t>
  </si>
  <si>
    <t>Obec 004</t>
  </si>
  <si>
    <t>Obec 005</t>
  </si>
  <si>
    <t>Obec 006</t>
  </si>
  <si>
    <t>Obec 007</t>
  </si>
  <si>
    <t>Obec 008</t>
  </si>
  <si>
    <t>Obec 009</t>
  </si>
  <si>
    <t>Obec 010</t>
  </si>
  <si>
    <t>Obec 011</t>
  </si>
  <si>
    <t>Obec 012</t>
  </si>
  <si>
    <t>Obec 013</t>
  </si>
  <si>
    <t>Obec 014</t>
  </si>
  <si>
    <t>Obec 015</t>
  </si>
  <si>
    <t>Obec 016</t>
  </si>
  <si>
    <t>Obec 017</t>
  </si>
  <si>
    <t>Obec 018</t>
  </si>
  <si>
    <t>Obec 019</t>
  </si>
  <si>
    <t>Obec 020</t>
  </si>
  <si>
    <t>Obec 021</t>
  </si>
  <si>
    <t>Obec 022</t>
  </si>
  <si>
    <t>Obec 023</t>
  </si>
  <si>
    <t>Obec 024</t>
  </si>
  <si>
    <t>Obec 025</t>
  </si>
  <si>
    <t>Obec 026</t>
  </si>
  <si>
    <t>Obec 027</t>
  </si>
  <si>
    <t>Obec 028</t>
  </si>
  <si>
    <t>Obec 029</t>
  </si>
  <si>
    <t>Obec 030</t>
  </si>
  <si>
    <t>Obec 031</t>
  </si>
  <si>
    <t>Obec 032</t>
  </si>
  <si>
    <t>Obec 033</t>
  </si>
  <si>
    <t>Obec 034</t>
  </si>
  <si>
    <t>Obec 035</t>
  </si>
  <si>
    <t>Obec 036</t>
  </si>
  <si>
    <t>Obec 037</t>
  </si>
  <si>
    <t>Obec 038</t>
  </si>
  <si>
    <t>Obec 039</t>
  </si>
  <si>
    <t>Obec 040</t>
  </si>
  <si>
    <t>Obec 041</t>
  </si>
  <si>
    <t>Obec 042</t>
  </si>
  <si>
    <t>Obec 043</t>
  </si>
  <si>
    <t>Obec 044</t>
  </si>
  <si>
    <t>Obec 045</t>
  </si>
  <si>
    <t>Obec 046</t>
  </si>
  <si>
    <t>Obec 047</t>
  </si>
  <si>
    <t>Obec 048</t>
  </si>
  <si>
    <t>Obec 049</t>
  </si>
  <si>
    <t>Obec 050</t>
  </si>
  <si>
    <t>Obec 051</t>
  </si>
  <si>
    <t>Obec 052</t>
  </si>
  <si>
    <t>Obec 053</t>
  </si>
  <si>
    <t>Obec 054</t>
  </si>
  <si>
    <t>Obec 055</t>
  </si>
  <si>
    <t>Obec 056</t>
  </si>
  <si>
    <t>Obec 057</t>
  </si>
  <si>
    <t>Obec 058</t>
  </si>
  <si>
    <t>Obec 059</t>
  </si>
  <si>
    <t>Obec 060</t>
  </si>
  <si>
    <t>Obec 061</t>
  </si>
  <si>
    <t>Obec 062</t>
  </si>
  <si>
    <t>Obec 063</t>
  </si>
  <si>
    <t>Obec 064</t>
  </si>
  <si>
    <t>Obec 065</t>
  </si>
  <si>
    <t>Obec 066</t>
  </si>
  <si>
    <t>Obec 067</t>
  </si>
  <si>
    <t>Obec 068</t>
  </si>
  <si>
    <t>Obec 069</t>
  </si>
  <si>
    <t>Obec 070</t>
  </si>
  <si>
    <t>Obec 071</t>
  </si>
  <si>
    <t>Obec 072</t>
  </si>
  <si>
    <t>Obec 073</t>
  </si>
  <si>
    <t>Obec 074</t>
  </si>
  <si>
    <t>Obec 075</t>
  </si>
  <si>
    <t>Obec 076</t>
  </si>
  <si>
    <t>Obec 077</t>
  </si>
  <si>
    <t>Obec 078</t>
  </si>
  <si>
    <t>Obec 079</t>
  </si>
  <si>
    <t>Obec 080</t>
  </si>
  <si>
    <t>Obec 081</t>
  </si>
  <si>
    <t>Obec 082</t>
  </si>
  <si>
    <t>Obec 083</t>
  </si>
  <si>
    <t>Obec 084</t>
  </si>
  <si>
    <t>Obec 085</t>
  </si>
  <si>
    <t>Obec 086</t>
  </si>
  <si>
    <t>Obec 087</t>
  </si>
  <si>
    <t>Obec 088</t>
  </si>
  <si>
    <t>Obec 089</t>
  </si>
  <si>
    <t>Obec 090</t>
  </si>
  <si>
    <t>Obec 091</t>
  </si>
  <si>
    <t>Obec 092</t>
  </si>
  <si>
    <t>Obec 093</t>
  </si>
  <si>
    <t>Obec 094</t>
  </si>
  <si>
    <t>Obec 095</t>
  </si>
  <si>
    <t>Obec 096</t>
  </si>
  <si>
    <t>Obec 097</t>
  </si>
  <si>
    <t>Obec 098</t>
  </si>
  <si>
    <t>Obec 099</t>
  </si>
  <si>
    <t>Obec 100</t>
  </si>
  <si>
    <t>Obec 101</t>
  </si>
  <si>
    <t>Obec 102</t>
  </si>
  <si>
    <t>Obec 103</t>
  </si>
  <si>
    <t>Obec 104</t>
  </si>
  <si>
    <t>Obec 105</t>
  </si>
  <si>
    <t>Obec 106</t>
  </si>
  <si>
    <t>Obec 107</t>
  </si>
  <si>
    <t>Obec 108</t>
  </si>
  <si>
    <t>Obec 109</t>
  </si>
  <si>
    <t>Obec 110</t>
  </si>
  <si>
    <t>Obec 111</t>
  </si>
  <si>
    <t>Obec 112</t>
  </si>
  <si>
    <t>Obec 113</t>
  </si>
  <si>
    <t>Obec 114</t>
  </si>
  <si>
    <t>Obec 115</t>
  </si>
  <si>
    <t>Obec 116</t>
  </si>
  <si>
    <t>Obec 117</t>
  </si>
  <si>
    <t>Obec 118</t>
  </si>
  <si>
    <t>Obec 119</t>
  </si>
  <si>
    <t>Obec 120</t>
  </si>
  <si>
    <t>Obec 121</t>
  </si>
  <si>
    <t>Obec 122</t>
  </si>
  <si>
    <t>Obec 123</t>
  </si>
  <si>
    <t>Obec 124</t>
  </si>
  <si>
    <t>Obec 125</t>
  </si>
  <si>
    <t>Obec 126</t>
  </si>
  <si>
    <t>Obec 127</t>
  </si>
  <si>
    <t>Obec 128</t>
  </si>
  <si>
    <t>Obec 129</t>
  </si>
  <si>
    <t>Obec 130</t>
  </si>
  <si>
    <t>Obec 131</t>
  </si>
  <si>
    <t>Obec 132</t>
  </si>
  <si>
    <t>Obec 133</t>
  </si>
  <si>
    <t>Obec 134</t>
  </si>
  <si>
    <t>Obec 135</t>
  </si>
  <si>
    <t>Obec 136</t>
  </si>
  <si>
    <t>Obec 137</t>
  </si>
  <si>
    <t>Obec 138</t>
  </si>
  <si>
    <t>Obec 139</t>
  </si>
  <si>
    <t>Obec 140</t>
  </si>
  <si>
    <t>Obec 141</t>
  </si>
  <si>
    <t>Obec 142</t>
  </si>
  <si>
    <t>Obec 143</t>
  </si>
  <si>
    <t>Obec 144</t>
  </si>
  <si>
    <t>Obec 145</t>
  </si>
  <si>
    <t>Obec 146</t>
  </si>
  <si>
    <t>Obec 147</t>
  </si>
  <si>
    <t>Obec 148</t>
  </si>
  <si>
    <t>Obec 149</t>
  </si>
  <si>
    <t>Obec 150</t>
  </si>
  <si>
    <t>Obec 151</t>
  </si>
  <si>
    <t>Obec 152</t>
  </si>
  <si>
    <t>Obec 153</t>
  </si>
  <si>
    <t>Obec 154</t>
  </si>
  <si>
    <t>Obec 155</t>
  </si>
  <si>
    <t>Obec 156</t>
  </si>
  <si>
    <t>Obec 157</t>
  </si>
  <si>
    <t>Obec 158</t>
  </si>
  <si>
    <t>Obec 159</t>
  </si>
  <si>
    <t>Obec 160</t>
  </si>
  <si>
    <t>Obec 161</t>
  </si>
  <si>
    <t>Žadatel 1</t>
  </si>
  <si>
    <t>Žadatel 2</t>
  </si>
  <si>
    <t>Žadatel 3</t>
  </si>
  <si>
    <t>Žadatel 4</t>
  </si>
  <si>
    <t>Žadatel 5</t>
  </si>
  <si>
    <t>Žadatel 6</t>
  </si>
  <si>
    <t>Žadatel 7</t>
  </si>
  <si>
    <t>Žadatel 8</t>
  </si>
  <si>
    <t>Žadatel 9</t>
  </si>
  <si>
    <t>Žadatel 10</t>
  </si>
  <si>
    <t>Žadatel 11</t>
  </si>
  <si>
    <t>Žadatel 12</t>
  </si>
  <si>
    <t>Žadatel 13</t>
  </si>
  <si>
    <t>Žadatel 14</t>
  </si>
  <si>
    <t>Žadatel 15</t>
  </si>
  <si>
    <t>Žadatel 16</t>
  </si>
  <si>
    <t>obec 001</t>
  </si>
  <si>
    <t>obec 002</t>
  </si>
  <si>
    <t>obec 003</t>
  </si>
  <si>
    <t>obec 004</t>
  </si>
  <si>
    <t>obec 005</t>
  </si>
  <si>
    <t>obec 006</t>
  </si>
  <si>
    <t>obec 007</t>
  </si>
  <si>
    <t>obec 008</t>
  </si>
  <si>
    <t>obec 009</t>
  </si>
  <si>
    <t>obec 010</t>
  </si>
  <si>
    <t>obec 011</t>
  </si>
  <si>
    <t>obec 012</t>
  </si>
  <si>
    <t>obec 013</t>
  </si>
  <si>
    <t>obec 014</t>
  </si>
  <si>
    <t>obec 015</t>
  </si>
  <si>
    <t>obec 016</t>
  </si>
  <si>
    <t>obec 017</t>
  </si>
  <si>
    <t>obec 018</t>
  </si>
  <si>
    <t>obec 019</t>
  </si>
  <si>
    <t>obec 020</t>
  </si>
  <si>
    <t>obec 021</t>
  </si>
  <si>
    <t>obec 022</t>
  </si>
  <si>
    <t>obec 023</t>
  </si>
  <si>
    <t>obec 024</t>
  </si>
  <si>
    <t>obec 025</t>
  </si>
  <si>
    <t>obec 026</t>
  </si>
  <si>
    <t>obec 027</t>
  </si>
  <si>
    <t>obec 028</t>
  </si>
  <si>
    <t>obec 029</t>
  </si>
  <si>
    <t>obec 030</t>
  </si>
  <si>
    <t>obec 031</t>
  </si>
  <si>
    <t>obec 032</t>
  </si>
  <si>
    <t>obec 033</t>
  </si>
  <si>
    <t>obec 034</t>
  </si>
  <si>
    <t>obec 035</t>
  </si>
  <si>
    <t>obec 036</t>
  </si>
  <si>
    <t>obec 037</t>
  </si>
  <si>
    <t>obec 038</t>
  </si>
  <si>
    <t>obec 039</t>
  </si>
  <si>
    <t>obec 040</t>
  </si>
  <si>
    <t>obec 041</t>
  </si>
  <si>
    <t>obec 042</t>
  </si>
  <si>
    <t>obec 043</t>
  </si>
  <si>
    <t>obec 044</t>
  </si>
  <si>
    <t>obec 045</t>
  </si>
  <si>
    <t>obec 046</t>
  </si>
  <si>
    <t>obec 047</t>
  </si>
  <si>
    <t>obec 048</t>
  </si>
  <si>
    <t>obec 049</t>
  </si>
  <si>
    <t>obec 050</t>
  </si>
  <si>
    <t>obec 051</t>
  </si>
  <si>
    <t>obec 052</t>
  </si>
  <si>
    <t>obec 053</t>
  </si>
  <si>
    <t>obec 054</t>
  </si>
  <si>
    <t>obec 055</t>
  </si>
  <si>
    <t>obec 056</t>
  </si>
  <si>
    <t>obec 057</t>
  </si>
  <si>
    <t>obec 058</t>
  </si>
  <si>
    <t>obec 059</t>
  </si>
  <si>
    <t>obec 060</t>
  </si>
  <si>
    <t>obec 061</t>
  </si>
  <si>
    <t>obec 062</t>
  </si>
  <si>
    <t>obec 063</t>
  </si>
  <si>
    <t>obec 064</t>
  </si>
  <si>
    <t>obec 065</t>
  </si>
  <si>
    <t>obec 066</t>
  </si>
  <si>
    <t>obec 067</t>
  </si>
  <si>
    <t>obec 068</t>
  </si>
  <si>
    <t>obec 069</t>
  </si>
  <si>
    <t>obec 070</t>
  </si>
  <si>
    <t>obec 071</t>
  </si>
  <si>
    <t>obec 072</t>
  </si>
  <si>
    <t>obec 073</t>
  </si>
  <si>
    <t>obec 074</t>
  </si>
  <si>
    <t>obec 075</t>
  </si>
  <si>
    <t>obec 076</t>
  </si>
  <si>
    <t>obec 077</t>
  </si>
  <si>
    <t>obec 078</t>
  </si>
  <si>
    <t>obec 079</t>
  </si>
  <si>
    <t>obec 080</t>
  </si>
  <si>
    <t>obec 081</t>
  </si>
  <si>
    <t>obec 082</t>
  </si>
  <si>
    <t>obec 083</t>
  </si>
  <si>
    <t>obec 084</t>
  </si>
  <si>
    <t>obec 085</t>
  </si>
  <si>
    <t>obec 086</t>
  </si>
  <si>
    <t>obec 087</t>
  </si>
  <si>
    <t>obec 088</t>
  </si>
  <si>
    <t>obec 089</t>
  </si>
  <si>
    <t>obec 090</t>
  </si>
  <si>
    <t>obec 091</t>
  </si>
  <si>
    <t>obec 092</t>
  </si>
  <si>
    <t>obec 093</t>
  </si>
  <si>
    <t>obec 094</t>
  </si>
  <si>
    <t>obec 095</t>
  </si>
  <si>
    <t>obec 096</t>
  </si>
  <si>
    <t>obec 097</t>
  </si>
  <si>
    <t>obec 098</t>
  </si>
  <si>
    <t>obec 099</t>
  </si>
  <si>
    <t>obec 100</t>
  </si>
  <si>
    <t>obec 101</t>
  </si>
  <si>
    <t>obec 102</t>
  </si>
  <si>
    <t>obec 103</t>
  </si>
  <si>
    <t>obec 104</t>
  </si>
  <si>
    <t>obec 105</t>
  </si>
  <si>
    <t>obec 106</t>
  </si>
  <si>
    <t>obec 107</t>
  </si>
  <si>
    <t>obec 108</t>
  </si>
  <si>
    <t>obec 109</t>
  </si>
  <si>
    <t>obec 110</t>
  </si>
  <si>
    <t>obec 111</t>
  </si>
  <si>
    <t>obec 112</t>
  </si>
  <si>
    <t>obec 113</t>
  </si>
  <si>
    <t>obec 114</t>
  </si>
  <si>
    <t>obec 115</t>
  </si>
  <si>
    <t>obec 116</t>
  </si>
  <si>
    <t>obec 117</t>
  </si>
  <si>
    <t>obec 118</t>
  </si>
  <si>
    <t>obec 119</t>
  </si>
  <si>
    <t>obec 120</t>
  </si>
  <si>
    <t>obec 121</t>
  </si>
  <si>
    <t>obec 122</t>
  </si>
  <si>
    <t>obec 123</t>
  </si>
  <si>
    <t>obec 124</t>
  </si>
  <si>
    <t>obec 125</t>
  </si>
  <si>
    <t>obec 126</t>
  </si>
  <si>
    <t>obec 127</t>
  </si>
  <si>
    <t>obec 128</t>
  </si>
  <si>
    <t>obec 129</t>
  </si>
  <si>
    <t>obec 130</t>
  </si>
  <si>
    <t>obec 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</si>
</sst>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#,##0\ &quot;Kč&quot;;[Red]\-#,##0\ &quot;Kč&quot;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d/m/yy\ h:mm"/>
    <numFmt numFmtId="165" formatCode="_-* #,##0.00\ [$Kč-405]_-;\-* #,##0.00\ [$Kč-405]_-;_-* &quot;-&quot;??\ [$Kč-405]_-;_-@_-"/>
    <numFmt numFmtId="166" formatCode="_-* #,##0\ [$Kč-405]_-;\-* #,##0\ [$Kč-405]_-;_-* &quot;-&quot;??\ [$Kč-405]_-;_-@_-"/>
    <numFmt numFmtId="167" formatCode="_-* #,##0\ &quot;Kč&quot;_-;\-* #,##0\ &quot;Kč&quot;_-;_-* &quot;-&quot;??\ &quot;Kč&quot;_-;_-@_-"/>
    <numFmt numFmtId="168" formatCode="_-* #,##0.000000_-;\-* #,##0.000000_-;_-* &quot;-&quot;??_-;_-@_-"/>
    <numFmt numFmtId="169" formatCode="_-* #,##0.000000\ _K_č_-;\-* #,##0.000000\ _K_č_-;_-* &quot;-&quot;??????\ _K_č_-;_-@_-"/>
  </numFmts>
  <fonts count="12" x14ac:knownFonts="1">
    <font>
      <sz val="8"/>
      <color rgb="FF000000"/>
      <name val="Verdana"/>
    </font>
    <font>
      <b/>
      <sz val="8"/>
      <color rgb="FF000000"/>
      <name val="Verdana"/>
      <family val="2"/>
      <charset val="238"/>
    </font>
    <font>
      <sz val="8"/>
      <color rgb="FF000000"/>
      <name val="Verdana"/>
      <family val="2"/>
      <charset val="238"/>
    </font>
    <font>
      <sz val="8"/>
      <color indexed="8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i/>
      <sz val="8"/>
      <color indexed="8"/>
      <name val="Verdana"/>
      <family val="2"/>
      <charset val="238"/>
    </font>
    <font>
      <b/>
      <sz val="8"/>
      <color rgb="FF000000"/>
      <name val="Verdana"/>
      <family val="2"/>
      <charset val="238"/>
    </font>
    <font>
      <b/>
      <sz val="8"/>
      <color rgb="FF000000"/>
      <name val="Verdana"/>
      <family val="2"/>
      <charset val="238"/>
    </font>
    <font>
      <sz val="8"/>
      <name val="Verdana"/>
      <family val="2"/>
      <charset val="238"/>
    </font>
    <font>
      <sz val="8"/>
      <color rgb="FF000000"/>
      <name val="Verdana"/>
      <family val="2"/>
      <charset val="238"/>
    </font>
    <font>
      <sz val="8"/>
      <name val="Verdana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3" fillId="0" borderId="0" applyFill="0" applyProtection="0"/>
    <xf numFmtId="9" fontId="5" fillId="0" borderId="0" applyFont="0" applyFill="0" applyBorder="0" applyAlignment="0" applyProtection="0"/>
    <xf numFmtId="0" fontId="5" fillId="0" borderId="0" applyFill="0" applyProtection="0"/>
    <xf numFmtId="43" fontId="10" fillId="0" borderId="0" applyFont="0" applyFill="0" applyBorder="0" applyAlignment="0" applyProtection="0"/>
  </cellStyleXfs>
  <cellXfs count="60">
    <xf numFmtId="0" fontId="0" fillId="0" borderId="0" xfId="0"/>
    <xf numFmtId="49" fontId="0" fillId="0" borderId="0" xfId="0" applyNumberFormat="1" applyAlignment="1">
      <alignment vertical="center"/>
    </xf>
    <xf numFmtId="1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49" fontId="0" fillId="0" borderId="0" xfId="0" applyNumberFormat="1"/>
    <xf numFmtId="14" fontId="0" fillId="0" borderId="0" xfId="0" applyNumberFormat="1"/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0" fontId="0" fillId="2" borderId="0" xfId="0" applyFill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3" borderId="1" xfId="2" applyFont="1" applyFill="1" applyBorder="1" applyAlignment="1" applyProtection="1">
      <alignment horizontal="center" vertical="center" wrapText="1"/>
    </xf>
    <xf numFmtId="10" fontId="4" fillId="0" borderId="0" xfId="3" applyNumberFormat="1" applyFont="1" applyFill="1" applyAlignment="1" applyProtection="1">
      <alignment wrapText="1"/>
    </xf>
    <xf numFmtId="167" fontId="4" fillId="3" borderId="1" xfId="1" applyNumberFormat="1" applyFont="1" applyFill="1" applyBorder="1" applyAlignment="1" applyProtection="1">
      <alignment horizontal="center" vertical="center" wrapText="1"/>
    </xf>
    <xf numFmtId="167" fontId="0" fillId="0" borderId="0" xfId="1" applyNumberFormat="1" applyFont="1" applyAlignment="1">
      <alignment vertical="center"/>
    </xf>
    <xf numFmtId="167" fontId="0" fillId="0" borderId="0" xfId="1" applyNumberFormat="1" applyFont="1"/>
    <xf numFmtId="165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49" fontId="7" fillId="4" borderId="0" xfId="0" applyNumberFormat="1" applyFont="1" applyFill="1" applyAlignment="1">
      <alignment horizontal="center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9" fontId="4" fillId="0" borderId="0" xfId="0" applyNumberFormat="1" applyFont="1"/>
    <xf numFmtId="165" fontId="4" fillId="0" borderId="0" xfId="0" applyNumberFormat="1" applyFont="1"/>
    <xf numFmtId="0" fontId="7" fillId="0" borderId="0" xfId="0" applyFont="1"/>
    <xf numFmtId="0" fontId="4" fillId="0" borderId="0" xfId="4" applyFont="1" applyFill="1" applyAlignment="1" applyProtection="1">
      <alignment horizontal="center" wrapText="1"/>
    </xf>
    <xf numFmtId="0" fontId="5" fillId="0" borderId="0" xfId="4" applyFill="1" applyProtection="1"/>
    <xf numFmtId="0" fontId="5" fillId="0" borderId="0" xfId="4" applyFill="1" applyAlignment="1" applyProtection="1">
      <alignment wrapText="1"/>
    </xf>
    <xf numFmtId="10" fontId="0" fillId="0" borderId="0" xfId="3" applyNumberFormat="1" applyFont="1" applyFill="1" applyAlignment="1" applyProtection="1">
      <alignment wrapText="1"/>
    </xf>
    <xf numFmtId="166" fontId="5" fillId="0" borderId="0" xfId="4" applyNumberFormat="1" applyFill="1" applyProtection="1"/>
    <xf numFmtId="0" fontId="4" fillId="0" borderId="0" xfId="4" applyFont="1" applyFill="1" applyAlignment="1" applyProtection="1">
      <alignment wrapText="1"/>
    </xf>
    <xf numFmtId="0" fontId="4" fillId="0" borderId="0" xfId="4" applyFont="1" applyFill="1" applyProtection="1"/>
    <xf numFmtId="166" fontId="4" fillId="0" borderId="0" xfId="4" applyNumberFormat="1" applyFont="1" applyFill="1" applyProtection="1"/>
    <xf numFmtId="6" fontId="4" fillId="0" borderId="0" xfId="4" applyNumberFormat="1" applyFont="1" applyFill="1" applyProtection="1"/>
    <xf numFmtId="167" fontId="7" fillId="0" borderId="0" xfId="1" applyNumberFormat="1" applyFont="1"/>
    <xf numFmtId="166" fontId="4" fillId="0" borderId="0" xfId="0" applyNumberFormat="1" applyFont="1"/>
    <xf numFmtId="166" fontId="0" fillId="0" borderId="0" xfId="0" applyNumberFormat="1" applyAlignment="1">
      <alignment vertical="center"/>
    </xf>
    <xf numFmtId="166" fontId="0" fillId="0" borderId="0" xfId="0" applyNumberFormat="1"/>
    <xf numFmtId="167" fontId="7" fillId="0" borderId="0" xfId="1" applyNumberFormat="1" applyFont="1" applyAlignment="1">
      <alignment vertical="center"/>
    </xf>
    <xf numFmtId="166" fontId="5" fillId="0" borderId="0" xfId="0" applyNumberFormat="1" applyFont="1"/>
    <xf numFmtId="167" fontId="5" fillId="0" borderId="0" xfId="1" applyNumberFormat="1" applyFont="1" applyFill="1" applyProtection="1"/>
    <xf numFmtId="167" fontId="5" fillId="0" borderId="0" xfId="4" applyNumberFormat="1" applyFill="1" applyProtection="1"/>
    <xf numFmtId="165" fontId="6" fillId="0" borderId="0" xfId="4" applyNumberFormat="1" applyFont="1" applyFill="1" applyProtection="1"/>
    <xf numFmtId="0" fontId="6" fillId="0" borderId="0" xfId="4" applyFont="1" applyFill="1" applyProtection="1"/>
    <xf numFmtId="0" fontId="4" fillId="0" borderId="0" xfId="4" applyFont="1" applyFill="1" applyAlignment="1" applyProtection="1">
      <alignment horizont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7" fontId="0" fillId="5" borderId="0" xfId="1" applyNumberFormat="1" applyFont="1" applyFill="1"/>
    <xf numFmtId="167" fontId="0" fillId="5" borderId="0" xfId="1" applyNumberFormat="1" applyFont="1" applyFill="1" applyAlignment="1">
      <alignment vertical="center"/>
    </xf>
    <xf numFmtId="0" fontId="7" fillId="5" borderId="0" xfId="0" applyNumberFormat="1" applyFont="1" applyFill="1" applyAlignment="1">
      <alignment horizontal="center"/>
    </xf>
    <xf numFmtId="167" fontId="7" fillId="5" borderId="0" xfId="1" applyNumberFormat="1" applyFont="1" applyFill="1"/>
    <xf numFmtId="168" fontId="0" fillId="0" borderId="0" xfId="5" applyNumberFormat="1" applyFont="1"/>
    <xf numFmtId="169" fontId="0" fillId="0" borderId="0" xfId="0" applyNumberFormat="1" applyAlignment="1">
      <alignment horizontal="center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/>
  </cellXfs>
  <cellStyles count="6">
    <cellStyle name="Čárka" xfId="5" builtinId="3"/>
    <cellStyle name="Měna" xfId="1" builtinId="4"/>
    <cellStyle name="Normální" xfId="0" builtinId="0"/>
    <cellStyle name="Normální 2" xfId="2" xr:uid="{A813C225-7FB3-4240-AFF1-8D4BD2B2F479}"/>
    <cellStyle name="Normální 3" xfId="4" xr:uid="{7FD7687E-30B0-4867-B4A8-C4DB864A456F}"/>
    <cellStyle name="Procenta 2" xfId="3" xr:uid="{3CB04D8B-E881-4FDB-A823-356EF5F385A8}"/>
  </cellStyles>
  <dxfs count="10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numFmt numFmtId="166" formatCode="_-* #,##0\ [$Kč-405]_-;\-* #,##0\ [$Kč-405]_-;_-* &quot;-&quot;??\ [$Kč-405]_-;_-@_-"/>
      <fill>
        <patternFill patternType="none">
          <fgColor indexed="64"/>
          <bgColor indexed="65"/>
        </patternFill>
      </fill>
      <protection locked="1" hidden="0"/>
    </dxf>
    <dxf>
      <numFmt numFmtId="166" formatCode="_-* #,##0\ [$Kč-405]_-;\-* #,##0\ [$Kč-405]_-;_-* &quot;-&quot;??\ [$Kč-405]_-;_-@_-"/>
      <fill>
        <patternFill patternType="none">
          <fgColor indexed="64"/>
          <bgColor indexed="65"/>
        </patternFill>
      </fill>
      <protection locked="1" hidden="0"/>
    </dxf>
    <dxf>
      <numFmt numFmtId="166" formatCode="_-* #,##0\ [$Kč-405]_-;\-* #,##0\ [$Kč-405]_-;_-* &quot;-&quot;??\ [$Kč-405]_-;_-@_-"/>
      <fill>
        <patternFill patternType="none">
          <fgColor indexed="64"/>
          <bgColor indexed="65"/>
        </patternFill>
      </fill>
      <protection locked="1" hidden="0"/>
    </dxf>
    <dxf>
      <numFmt numFmtId="2" formatCode="0.0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1" hidden="0"/>
    </dxf>
    <dxf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Verdana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numFmt numFmtId="166" formatCode="_-* #,##0\ [$Kč-405]_-;\-* #,##0\ [$Kč-405]_-;_-* &quot;-&quot;??\ [$Kč-405]_-;_-@_-"/>
      <fill>
        <patternFill patternType="none">
          <fgColor indexed="64"/>
          <bgColor indexed="65"/>
        </patternFill>
      </fill>
      <protection locked="1" hidden="0"/>
    </dxf>
    <dxf>
      <numFmt numFmtId="166" formatCode="_-* #,##0\ [$Kč-405]_-;\-* #,##0\ [$Kč-405]_-;_-* &quot;-&quot;??\ [$Kč-405]_-;_-@_-"/>
      <fill>
        <patternFill patternType="none">
          <fgColor indexed="64"/>
          <bgColor indexed="65"/>
        </patternFill>
      </fill>
      <protection locked="1" hidden="0"/>
    </dxf>
    <dxf>
      <numFmt numFmtId="166" formatCode="_-* #,##0\ [$Kč-405]_-;\-* #,##0\ [$Kč-405]_-;_-* &quot;-&quot;??\ [$Kč-405]_-;_-@_-"/>
      <fill>
        <patternFill patternType="none">
          <fgColor indexed="64"/>
          <bgColor indexed="65"/>
        </patternFill>
      </fill>
      <protection locked="1" hidden="0"/>
    </dxf>
    <dxf>
      <numFmt numFmtId="2" formatCode="0.0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protection locked="1" hidden="0"/>
    </dxf>
    <dxf>
      <fill>
        <patternFill patternType="none">
          <fgColor rgb="FF000000"/>
          <bgColor rgb="FFFFFFFF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Verdana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3ABF8F4-F063-408A-AD70-CB0D6D344BF8}" name="Tabulka73" displayName="Tabulka73" ref="B3:H10" totalsRowShown="0" headerRowDxfId="97" dataDxfId="96">
  <tableColumns count="7">
    <tableColumn id="1" xr3:uid="{CE06BE27-E674-42EB-A1BF-396059381008}" name="Dotační titul" dataDxfId="95"/>
    <tableColumn id="2" xr3:uid="{0945CDC1-C475-4B1A-95BE-D6057C145220}" name="Počet žádostí"/>
    <tableColumn id="3" xr3:uid="{A792F7DC-DAAB-4B7E-A510-B065D9A9A8A3}" name="Úspěšné žádosti"/>
    <tableColumn id="4" xr3:uid="{5D49AF8C-D453-496E-B182-46B90B4A4BC4}" name="% úspěšnost" dataDxfId="94"/>
    <tableColumn id="5" xr3:uid="{67EBA61C-72DE-44C3-94E5-D7D4542B3E5D}" name="Požadovaná podpora" dataDxfId="93"/>
    <tableColumn id="6" xr3:uid="{7E6DCE44-5C07-4DEF-8050-776EA1531EBF}" name="Orientační limit" dataDxfId="92"/>
    <tableColumn id="7" xr3:uid="{5B6331A4-AF05-44B5-8A26-6BAFDCEA0052}" name="Rozdíl" dataDxfId="91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118738F-CAA0-4D31-B911-F6757377B588}" name="Tabulka7" displayName="Tabulka7" ref="B3:H10" totalsRowShown="0" headerRowDxfId="86" dataDxfId="85">
  <tableColumns count="7">
    <tableColumn id="1" xr3:uid="{225A1DA9-25F5-4B04-BB3F-E03FE61AEBA0}" name="Dotační titul" dataDxfId="84"/>
    <tableColumn id="2" xr3:uid="{026EE59D-767F-4A91-BA37-4700EF96C941}" name="Počet žádostí"/>
    <tableColumn id="3" xr3:uid="{2B77BB6B-4033-4153-8036-8EBF1D93A7C2}" name="Úspěšné žádosti"/>
    <tableColumn id="4" xr3:uid="{A24ED3EA-E903-429D-9DB7-D5601CF7E788}" name="% úspěšnost" dataDxfId="83"/>
    <tableColumn id="5" xr3:uid="{201F67F5-90E4-429F-B4A3-5DB39CDB2C8A}" name="Požadovaná podpora" dataDxfId="82"/>
    <tableColumn id="6" xr3:uid="{7E9561F7-3A29-43E8-B1B1-011FF78063B4}" name="Orientační limit" dataDxfId="81"/>
    <tableColumn id="7" xr3:uid="{529F415F-EDC7-48B3-8C1F-B52C0F8336D5}" name="Rozdíl" dataDxfId="8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96EE6-6FD3-4A0F-B1E5-638C6BA83BE0}">
  <dimension ref="B3:H17"/>
  <sheetViews>
    <sheetView tabSelected="1" zoomScale="175" zoomScaleNormal="175" workbookViewId="0"/>
  </sheetViews>
  <sheetFormatPr defaultRowHeight="10.5" x14ac:dyDescent="0.15"/>
  <cols>
    <col min="1" max="3" width="9.140625" style="28"/>
    <col min="4" max="4" width="10.7109375" style="28" customWidth="1"/>
    <col min="5" max="5" width="12.85546875" style="28" customWidth="1"/>
    <col min="6" max="6" width="15.42578125" style="28" customWidth="1"/>
    <col min="7" max="8" width="15.5703125" style="28" bestFit="1" customWidth="1"/>
    <col min="9" max="16384" width="9.140625" style="28"/>
  </cols>
  <sheetData>
    <row r="3" spans="2:8" ht="21" x14ac:dyDescent="0.15">
      <c r="B3" s="27" t="s">
        <v>6</v>
      </c>
      <c r="C3" s="27" t="s">
        <v>107</v>
      </c>
      <c r="D3" s="27" t="s">
        <v>108</v>
      </c>
      <c r="E3" s="27" t="s">
        <v>109</v>
      </c>
      <c r="F3" s="27" t="s">
        <v>4</v>
      </c>
      <c r="G3" s="27" t="s">
        <v>110</v>
      </c>
      <c r="H3" s="27" t="s">
        <v>111</v>
      </c>
    </row>
    <row r="4" spans="2:8" x14ac:dyDescent="0.15">
      <c r="B4" s="29" t="s">
        <v>112</v>
      </c>
      <c r="C4" s="28">
        <f>COUNTA('DT1'!A2:A162)</f>
        <v>161</v>
      </c>
      <c r="D4" s="28">
        <f>COUNTIF('DT1'!H2:H162,"&lt;=" &amp; Tabulka73[[#This Row],[Orientační limit]])</f>
        <v>116</v>
      </c>
      <c r="E4" s="30">
        <f>(D4/C4)</f>
        <v>0.72049689440993792</v>
      </c>
      <c r="F4" s="31">
        <f>'DT1'!G165</f>
        <v>24350000</v>
      </c>
      <c r="G4" s="31">
        <f>'DT1'!C166</f>
        <v>24387700</v>
      </c>
      <c r="H4" s="31">
        <f>G4-F4</f>
        <v>37700</v>
      </c>
    </row>
    <row r="5" spans="2:8" x14ac:dyDescent="0.15">
      <c r="B5" s="29" t="s">
        <v>113</v>
      </c>
      <c r="C5" s="28">
        <f>COUNTA('DT2'!A2:A17)</f>
        <v>16</v>
      </c>
      <c r="D5" s="28">
        <f>COUNTIF('DT2'!G2:G17,"&lt;=" &amp; Tabulka73[[#This Row],[Orientační limit]])</f>
        <v>16</v>
      </c>
      <c r="E5" s="30">
        <f t="shared" ref="E5:E8" si="0">(D5/C5)</f>
        <v>1</v>
      </c>
      <c r="F5" s="31">
        <f>'DT2'!F19</f>
        <v>1518000</v>
      </c>
      <c r="G5" s="31">
        <f>'DT2'!C20</f>
        <v>1518000</v>
      </c>
      <c r="H5" s="31">
        <f t="shared" ref="H5" si="1">G5-F5</f>
        <v>0</v>
      </c>
    </row>
    <row r="6" spans="2:8" x14ac:dyDescent="0.15">
      <c r="B6" s="29" t="s">
        <v>114</v>
      </c>
      <c r="C6" s="28">
        <f>COUNTA('DT4'!A2:A132)</f>
        <v>131</v>
      </c>
      <c r="D6" s="28">
        <f>COUNTIF('DT4'!H2:H132,"&lt;=" &amp; Tabulka73[[#This Row],[Orientační limit]])</f>
        <v>88</v>
      </c>
      <c r="E6" s="30">
        <f t="shared" si="0"/>
        <v>0.6717557251908397</v>
      </c>
      <c r="F6" s="31">
        <f>'DT4'!G135</f>
        <v>19774000</v>
      </c>
      <c r="G6" s="31">
        <f>'DT4'!C136</f>
        <v>19774000</v>
      </c>
      <c r="H6" s="31">
        <f>G6-F6</f>
        <v>0</v>
      </c>
    </row>
    <row r="7" spans="2:8" x14ac:dyDescent="0.15">
      <c r="B7" s="29" t="s">
        <v>116</v>
      </c>
      <c r="C7" s="28">
        <f>COUNTA('DT5'!A2:A91)</f>
        <v>90</v>
      </c>
      <c r="D7" s="28">
        <f>COUNTIF('DT5'!H2:H91,"&lt;=" &amp; Tabulka73[[#This Row],[Orientační limit]])</f>
        <v>54</v>
      </c>
      <c r="E7" s="30">
        <f t="shared" si="0"/>
        <v>0.6</v>
      </c>
      <c r="F7" s="31">
        <f>'DT5'!G94</f>
        <v>1990000</v>
      </c>
      <c r="G7" s="31">
        <f>'DT5'!C95</f>
        <v>1990000</v>
      </c>
      <c r="H7" s="31">
        <f t="shared" ref="H7:H8" si="2">G7-F7</f>
        <v>0</v>
      </c>
    </row>
    <row r="8" spans="2:8" x14ac:dyDescent="0.15">
      <c r="B8" s="29" t="s">
        <v>117</v>
      </c>
      <c r="C8" s="28">
        <f>COUNTA('DT6'!A2:A14)</f>
        <v>13</v>
      </c>
      <c r="D8" s="28">
        <f>COUNTIF('DT6'!H2:H14,"&lt;=" &amp; Tabulka73[[#This Row],[Orientační limit]])</f>
        <v>13</v>
      </c>
      <c r="E8" s="30">
        <f t="shared" si="0"/>
        <v>1</v>
      </c>
      <c r="F8" s="31">
        <f>'DT6'!G17</f>
        <v>2541000</v>
      </c>
      <c r="G8" s="31">
        <f>'DT6'!C18</f>
        <v>2541000</v>
      </c>
      <c r="H8" s="31">
        <f t="shared" si="2"/>
        <v>0</v>
      </c>
    </row>
    <row r="9" spans="2:8" x14ac:dyDescent="0.15">
      <c r="B9" s="29"/>
      <c r="E9" s="29"/>
      <c r="F9" s="31"/>
      <c r="G9" s="31"/>
      <c r="H9" s="31"/>
    </row>
    <row r="10" spans="2:8" x14ac:dyDescent="0.15">
      <c r="B10" s="32" t="s">
        <v>115</v>
      </c>
      <c r="C10" s="33">
        <f>SUM(C4:C8)</f>
        <v>411</v>
      </c>
      <c r="D10" s="33">
        <f>SUM(D4:D8)</f>
        <v>287</v>
      </c>
      <c r="E10" s="13">
        <f>D10/C10</f>
        <v>0.69829683698296841</v>
      </c>
      <c r="F10" s="34">
        <f>SUM(F4:F8)</f>
        <v>50173000</v>
      </c>
      <c r="G10" s="34">
        <f>SUM(G4:G8)</f>
        <v>50210700</v>
      </c>
      <c r="H10" s="34">
        <f>SUM(H4:H8)</f>
        <v>37700</v>
      </c>
    </row>
    <row r="11" spans="2:8" x14ac:dyDescent="0.15">
      <c r="H11" s="31"/>
    </row>
    <row r="12" spans="2:8" x14ac:dyDescent="0.15">
      <c r="B12" s="44" t="s">
        <v>118</v>
      </c>
      <c r="G12" s="33"/>
      <c r="H12" s="35"/>
    </row>
    <row r="14" spans="2:8" x14ac:dyDescent="0.15">
      <c r="B14" s="45" t="s">
        <v>128</v>
      </c>
    </row>
    <row r="15" spans="2:8" x14ac:dyDescent="0.15">
      <c r="B15" s="45" t="s">
        <v>119</v>
      </c>
    </row>
    <row r="16" spans="2:8" x14ac:dyDescent="0.15">
      <c r="B16" s="45" t="s">
        <v>121</v>
      </c>
    </row>
    <row r="17" spans="2:2" x14ac:dyDescent="0.15">
      <c r="B17" s="45" t="s">
        <v>120</v>
      </c>
    </row>
  </sheetData>
  <conditionalFormatting sqref="H4:H8">
    <cfRule type="cellIs" dxfId="101" priority="3" stopIfTrue="1" operator="lessThan">
      <formula>0</formula>
    </cfRule>
    <cfRule type="cellIs" dxfId="100" priority="4" stopIfTrue="1" operator="greaterThan">
      <formula>0</formula>
    </cfRule>
  </conditionalFormatting>
  <conditionalFormatting sqref="H10">
    <cfRule type="cellIs" dxfId="99" priority="1" stopIfTrue="1" operator="greaterThan">
      <formula>0</formula>
    </cfRule>
    <cfRule type="cellIs" dxfId="98" priority="2" stopIfTrue="1" operator="lessThan">
      <formula>0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ignoredErrors>
    <ignoredError sqref="E10" formula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71D82-D72D-4A46-B847-2D2F7EEF75FD}">
  <dimension ref="B3:J22"/>
  <sheetViews>
    <sheetView zoomScale="190" zoomScaleNormal="190" workbookViewId="0"/>
  </sheetViews>
  <sheetFormatPr defaultRowHeight="10.5" x14ac:dyDescent="0.15"/>
  <cols>
    <col min="1" max="3" width="9.140625" style="28"/>
    <col min="4" max="4" width="10.7109375" style="28" customWidth="1"/>
    <col min="5" max="5" width="12.85546875" style="28" customWidth="1"/>
    <col min="6" max="6" width="15.42578125" style="28" customWidth="1"/>
    <col min="7" max="8" width="15.5703125" style="28" bestFit="1" customWidth="1"/>
    <col min="9" max="9" width="9.140625" style="28"/>
    <col min="10" max="10" width="10.5703125" style="28" bestFit="1" customWidth="1"/>
    <col min="11" max="16384" width="9.140625" style="28"/>
  </cols>
  <sheetData>
    <row r="3" spans="2:10" ht="21" x14ac:dyDescent="0.15">
      <c r="B3" s="27" t="s">
        <v>6</v>
      </c>
      <c r="C3" s="27" t="s">
        <v>107</v>
      </c>
      <c r="D3" s="27" t="s">
        <v>108</v>
      </c>
      <c r="E3" s="27" t="s">
        <v>109</v>
      </c>
      <c r="F3" s="27" t="s">
        <v>4</v>
      </c>
      <c r="G3" s="27" t="s">
        <v>110</v>
      </c>
      <c r="H3" s="27" t="s">
        <v>111</v>
      </c>
    </row>
    <row r="4" spans="2:10" x14ac:dyDescent="0.15">
      <c r="B4" s="29" t="s">
        <v>112</v>
      </c>
      <c r="C4" s="28">
        <f>COUNTA('DT1'!A2:A162)</f>
        <v>161</v>
      </c>
      <c r="D4" s="28">
        <f>COUNTIF('DT1'!D2:D162,"&lt;=" &amp; Tabulka7[[#This Row],[Orientační limit]])</f>
        <v>107</v>
      </c>
      <c r="E4" s="30">
        <f>(D4/C4)</f>
        <v>0.6645962732919255</v>
      </c>
      <c r="F4" s="31">
        <f>'DT1'!C165</f>
        <v>34471000</v>
      </c>
      <c r="G4" s="31">
        <f>23000000</f>
        <v>23000000</v>
      </c>
      <c r="H4" s="31">
        <f>G4-F4</f>
        <v>-11471000</v>
      </c>
    </row>
    <row r="5" spans="2:10" x14ac:dyDescent="0.15">
      <c r="B5" s="29" t="s">
        <v>113</v>
      </c>
      <c r="C5" s="28">
        <f>COUNTA('DT2'!A2:A17)</f>
        <v>16</v>
      </c>
      <c r="D5" s="28">
        <f>COUNTIF('DT2'!D2:D17,"&lt;=" &amp; Tabulka7[[#This Row],[Orientační limit]])</f>
        <v>16</v>
      </c>
      <c r="E5" s="30">
        <f>(D5/C5)</f>
        <v>1</v>
      </c>
      <c r="F5" s="31">
        <f>'DT2'!C19</f>
        <v>1518000</v>
      </c>
      <c r="G5" s="31">
        <v>1900000</v>
      </c>
      <c r="H5" s="31">
        <f t="shared" ref="H5" si="0">G5-F5</f>
        <v>382000</v>
      </c>
    </row>
    <row r="6" spans="2:10" x14ac:dyDescent="0.15">
      <c r="B6" s="29" t="s">
        <v>114</v>
      </c>
      <c r="C6" s="28">
        <f>COUNTA('DT4'!A2:A132)</f>
        <v>131</v>
      </c>
      <c r="D6" s="28">
        <f>COUNTIF('DT4'!D2:D132,"&lt;=" &amp; Tabulka7[[#This Row],[Orientační limit]])</f>
        <v>93</v>
      </c>
      <c r="E6" s="30">
        <f>(D6/C6)</f>
        <v>0.70992366412213737</v>
      </c>
      <c r="F6" s="31">
        <f>'DT4'!C135</f>
        <v>29518000</v>
      </c>
      <c r="G6" s="31">
        <v>21000000</v>
      </c>
      <c r="H6" s="31">
        <f>G6-F6</f>
        <v>-8518000</v>
      </c>
    </row>
    <row r="7" spans="2:10" x14ac:dyDescent="0.15">
      <c r="B7" s="29" t="s">
        <v>116</v>
      </c>
      <c r="C7" s="28">
        <f>COUNTA('DT5'!A2:A91)</f>
        <v>90</v>
      </c>
      <c r="D7" s="28">
        <f>COUNTIF('DT5'!D2:D91,"&lt;=" &amp; Tabulka7[[#This Row],[Orientační limit]])</f>
        <v>41</v>
      </c>
      <c r="E7" s="30">
        <f t="shared" ref="E7:E8" si="1">(D7/C7)</f>
        <v>0.45555555555555555</v>
      </c>
      <c r="F7" s="31">
        <f>'DT5'!C94</f>
        <v>3478000</v>
      </c>
      <c r="G7" s="31">
        <v>1500000</v>
      </c>
      <c r="H7" s="31">
        <f>G7-F7</f>
        <v>-1978000</v>
      </c>
    </row>
    <row r="8" spans="2:10" x14ac:dyDescent="0.15">
      <c r="B8" s="29" t="s">
        <v>117</v>
      </c>
      <c r="C8" s="28">
        <f>COUNTA('DT6'!A2:A14)</f>
        <v>13</v>
      </c>
      <c r="D8" s="28">
        <f>COUNTIF('DT6'!D2:D14,"&lt;=" &amp; Tabulka7[[#This Row],[Orientační limit]])</f>
        <v>12</v>
      </c>
      <c r="E8" s="30">
        <f t="shared" si="1"/>
        <v>0.92307692307692313</v>
      </c>
      <c r="F8" s="31">
        <f>'DT6'!C17</f>
        <v>2687000</v>
      </c>
      <c r="G8" s="31">
        <v>2600000</v>
      </c>
      <c r="H8" s="31">
        <f>G8-F8</f>
        <v>-87000</v>
      </c>
    </row>
    <row r="9" spans="2:10" x14ac:dyDescent="0.15">
      <c r="B9" s="29"/>
      <c r="E9" s="29"/>
      <c r="F9" s="31"/>
      <c r="G9" s="31"/>
      <c r="H9" s="31"/>
    </row>
    <row r="10" spans="2:10" x14ac:dyDescent="0.15">
      <c r="B10" s="32" t="s">
        <v>115</v>
      </c>
      <c r="C10" s="33">
        <f>SUM(C4:C8)</f>
        <v>411</v>
      </c>
      <c r="D10" s="33">
        <f>SUM(D4:D8)</f>
        <v>269</v>
      </c>
      <c r="E10" s="13">
        <f>D10/C10</f>
        <v>0.65450121654501214</v>
      </c>
      <c r="F10" s="34">
        <f>SUM(F4:F8)</f>
        <v>71672000</v>
      </c>
      <c r="G10" s="34">
        <f>SUM(G4:G8)</f>
        <v>50000000</v>
      </c>
      <c r="H10" s="34">
        <f>SUM(H4:H8)</f>
        <v>-21672000</v>
      </c>
    </row>
    <row r="11" spans="2:10" x14ac:dyDescent="0.15">
      <c r="H11" s="31"/>
    </row>
    <row r="12" spans="2:10" x14ac:dyDescent="0.15">
      <c r="F12" s="46" t="s">
        <v>122</v>
      </c>
      <c r="G12" s="46" t="s">
        <v>102</v>
      </c>
    </row>
    <row r="13" spans="2:10" x14ac:dyDescent="0.15">
      <c r="B13" s="33" t="s">
        <v>126</v>
      </c>
      <c r="E13" s="42">
        <v>148700</v>
      </c>
      <c r="F13" s="42">
        <v>148700</v>
      </c>
      <c r="G13" s="43">
        <f>E13-F13</f>
        <v>0</v>
      </c>
    </row>
    <row r="14" spans="2:10" x14ac:dyDescent="0.15">
      <c r="B14" s="33" t="s">
        <v>127</v>
      </c>
      <c r="E14" s="42">
        <v>62000</v>
      </c>
      <c r="F14" s="42">
        <v>62000</v>
      </c>
      <c r="G14" s="43">
        <f>E14-F14</f>
        <v>0</v>
      </c>
    </row>
    <row r="15" spans="2:10" x14ac:dyDescent="0.15">
      <c r="J15" s="43"/>
    </row>
    <row r="17" spans="2:7" x14ac:dyDescent="0.15">
      <c r="B17" s="33" t="s">
        <v>124</v>
      </c>
      <c r="E17" s="42">
        <v>-1394000</v>
      </c>
      <c r="G17" s="43"/>
    </row>
    <row r="18" spans="2:7" x14ac:dyDescent="0.15">
      <c r="B18" s="33" t="s">
        <v>125</v>
      </c>
      <c r="E18" s="42">
        <v>666000</v>
      </c>
    </row>
    <row r="21" spans="2:7" x14ac:dyDescent="0.15">
      <c r="B21" s="45"/>
      <c r="C21" s="45"/>
      <c r="D21" s="45"/>
    </row>
    <row r="22" spans="2:7" x14ac:dyDescent="0.15">
      <c r="B22" s="45"/>
      <c r="C22" s="45"/>
      <c r="D22" s="45"/>
    </row>
  </sheetData>
  <conditionalFormatting sqref="H4:H8">
    <cfRule type="cellIs" dxfId="90" priority="3" stopIfTrue="1" operator="lessThan">
      <formula>0</formula>
    </cfRule>
    <cfRule type="cellIs" dxfId="89" priority="4" stopIfTrue="1" operator="greaterThan">
      <formula>0</formula>
    </cfRule>
  </conditionalFormatting>
  <conditionalFormatting sqref="H10">
    <cfRule type="cellIs" dxfId="88" priority="1" stopIfTrue="1" operator="greaterThan">
      <formula>0</formula>
    </cfRule>
    <cfRule type="cellIs" dxfId="87" priority="2" stopIfTrue="1" operator="lessThan">
      <formula>0</formula>
    </cfRule>
  </conditionalFormatting>
  <pageMargins left="0.7" right="0.7" top="0.78740157499999996" bottom="0.78740157499999996" header="0.3" footer="0.3"/>
  <pageSetup paperSize="9" orientation="portrait" r:id="rId1"/>
  <ignoredErrors>
    <ignoredError sqref="E10" formula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7D52C-EC36-4025-857D-CEE014B2BF98}">
  <dimension ref="A1:CD178"/>
  <sheetViews>
    <sheetView zoomScale="115" zoomScaleNormal="115" workbookViewId="0">
      <pane ySplit="1" topLeftCell="A2" activePane="bottomLeft" state="frozen"/>
      <selection pane="bottomLeft" activeCell="A2" sqref="A2"/>
    </sheetView>
  </sheetViews>
  <sheetFormatPr defaultRowHeight="15" customHeight="1" x14ac:dyDescent="0.15"/>
  <cols>
    <col min="1" max="1" width="20" customWidth="1"/>
    <col min="2" max="2" width="14.5703125" customWidth="1"/>
    <col min="3" max="3" width="15.7109375" style="16" bestFit="1" customWidth="1"/>
    <col min="4" max="4" width="15.7109375" style="16" customWidth="1"/>
    <col min="5" max="5" width="8.5703125" style="11" customWidth="1"/>
    <col min="6" max="8" width="15.7109375" style="16" customWidth="1"/>
    <col min="9" max="9" width="10.7109375" customWidth="1"/>
    <col min="10" max="10" width="11.28515625" style="11" customWidth="1"/>
    <col min="11" max="13" width="20" customWidth="1"/>
    <col min="14" max="14" width="30" customWidth="1"/>
    <col min="15" max="15" width="20" customWidth="1"/>
    <col min="16" max="16" width="20" style="11" customWidth="1"/>
    <col min="17" max="17" width="14" style="11" customWidth="1"/>
    <col min="18" max="20" width="20" style="11" customWidth="1"/>
    <col min="21" max="21" width="10" customWidth="1"/>
    <col min="22" max="23" width="20" customWidth="1"/>
    <col min="24" max="24" width="10" customWidth="1"/>
    <col min="25" max="47" width="20" customWidth="1"/>
    <col min="48" max="48" width="10" customWidth="1"/>
    <col min="49" max="69" width="20" customWidth="1"/>
    <col min="70" max="70" width="10" customWidth="1"/>
    <col min="71" max="72" width="20" customWidth="1"/>
    <col min="73" max="74" width="10" customWidth="1"/>
    <col min="75" max="76" width="20" customWidth="1"/>
    <col min="77" max="77" width="10" customWidth="1"/>
    <col min="78" max="78" width="20" customWidth="1"/>
    <col min="79" max="81" width="10" customWidth="1"/>
    <col min="82" max="82" width="20" customWidth="1"/>
  </cols>
  <sheetData>
    <row r="1" spans="1:82" s="9" customFormat="1" ht="37.5" customHeight="1" x14ac:dyDescent="0.15">
      <c r="A1" s="12" t="s">
        <v>7</v>
      </c>
      <c r="B1" s="12" t="s">
        <v>91</v>
      </c>
      <c r="C1" s="14" t="s">
        <v>4</v>
      </c>
      <c r="D1" s="17" t="s">
        <v>94</v>
      </c>
      <c r="E1" s="12" t="s">
        <v>98</v>
      </c>
      <c r="F1" s="18" t="s">
        <v>95</v>
      </c>
      <c r="G1" s="19" t="s">
        <v>96</v>
      </c>
      <c r="H1" s="19" t="s">
        <v>97</v>
      </c>
      <c r="I1" s="12" t="s">
        <v>92</v>
      </c>
      <c r="J1" s="12" t="s">
        <v>80</v>
      </c>
      <c r="K1" s="12" t="s">
        <v>1</v>
      </c>
      <c r="L1" s="12" t="s">
        <v>93</v>
      </c>
      <c r="M1" s="12" t="s">
        <v>47</v>
      </c>
      <c r="N1" s="12" t="s">
        <v>48</v>
      </c>
      <c r="O1" s="12" t="s">
        <v>76</v>
      </c>
      <c r="P1" s="12" t="s">
        <v>78</v>
      </c>
      <c r="Q1" s="12" t="s">
        <v>79</v>
      </c>
      <c r="R1" s="12" t="s">
        <v>83</v>
      </c>
      <c r="S1" s="12" t="s">
        <v>84</v>
      </c>
      <c r="T1" s="12" t="s">
        <v>85</v>
      </c>
      <c r="U1" s="12" t="s">
        <v>2</v>
      </c>
      <c r="V1" s="12" t="s">
        <v>0</v>
      </c>
      <c r="W1" s="12" t="s">
        <v>3</v>
      </c>
      <c r="X1" s="12" t="s">
        <v>5</v>
      </c>
      <c r="Y1" s="12" t="s">
        <v>8</v>
      </c>
      <c r="Z1" s="12" t="s">
        <v>9</v>
      </c>
      <c r="AA1" s="12" t="s">
        <v>10</v>
      </c>
      <c r="AB1" s="12" t="s">
        <v>90</v>
      </c>
      <c r="AC1" s="12" t="s">
        <v>11</v>
      </c>
      <c r="AD1" s="12" t="s">
        <v>12</v>
      </c>
      <c r="AE1" s="12" t="s">
        <v>13</v>
      </c>
      <c r="AF1" s="12" t="s">
        <v>14</v>
      </c>
      <c r="AG1" s="12" t="s">
        <v>15</v>
      </c>
      <c r="AH1" s="12" t="s">
        <v>16</v>
      </c>
      <c r="AI1" s="12" t="s">
        <v>17</v>
      </c>
      <c r="AJ1" s="12" t="s">
        <v>18</v>
      </c>
      <c r="AK1" s="12" t="s">
        <v>19</v>
      </c>
      <c r="AL1" s="12" t="s">
        <v>20</v>
      </c>
      <c r="AM1" s="12" t="s">
        <v>21</v>
      </c>
      <c r="AN1" s="12" t="s">
        <v>22</v>
      </c>
      <c r="AO1" s="12" t="s">
        <v>23</v>
      </c>
      <c r="AP1" s="12" t="s">
        <v>24</v>
      </c>
      <c r="AQ1" s="12" t="s">
        <v>25</v>
      </c>
      <c r="AR1" s="12" t="s">
        <v>26</v>
      </c>
      <c r="AS1" s="12" t="s">
        <v>27</v>
      </c>
      <c r="AT1" s="12" t="s">
        <v>28</v>
      </c>
      <c r="AU1" s="12" t="s">
        <v>29</v>
      </c>
      <c r="AV1" s="12" t="s">
        <v>30</v>
      </c>
      <c r="AW1" s="12" t="s">
        <v>31</v>
      </c>
      <c r="AX1" s="12" t="s">
        <v>32</v>
      </c>
      <c r="AY1" s="12" t="s">
        <v>33</v>
      </c>
      <c r="AZ1" s="12" t="s">
        <v>34</v>
      </c>
      <c r="BA1" s="12" t="s">
        <v>35</v>
      </c>
      <c r="BB1" s="12" t="s">
        <v>36</v>
      </c>
      <c r="BC1" s="12" t="s">
        <v>37</v>
      </c>
      <c r="BD1" s="12" t="s">
        <v>38</v>
      </c>
      <c r="BE1" s="12" t="s">
        <v>39</v>
      </c>
      <c r="BF1" s="12" t="s">
        <v>40</v>
      </c>
      <c r="BG1" s="12" t="s">
        <v>41</v>
      </c>
      <c r="BH1" s="12" t="s">
        <v>42</v>
      </c>
      <c r="BI1" s="12" t="s">
        <v>43</v>
      </c>
      <c r="BJ1" s="12" t="s">
        <v>44</v>
      </c>
      <c r="BK1" s="12" t="s">
        <v>45</v>
      </c>
      <c r="BL1" s="12" t="s">
        <v>46</v>
      </c>
      <c r="BM1" s="12" t="s">
        <v>49</v>
      </c>
      <c r="BN1" s="12" t="s">
        <v>50</v>
      </c>
      <c r="BO1" s="12" t="s">
        <v>51</v>
      </c>
      <c r="BP1" s="12" t="s">
        <v>52</v>
      </c>
      <c r="BQ1" s="12" t="s">
        <v>53</v>
      </c>
      <c r="BR1" s="12" t="s">
        <v>54</v>
      </c>
      <c r="BS1" s="12" t="s">
        <v>55</v>
      </c>
      <c r="BT1" s="12" t="s">
        <v>56</v>
      </c>
      <c r="BU1" s="12" t="s">
        <v>57</v>
      </c>
      <c r="BV1" s="12" t="s">
        <v>58</v>
      </c>
      <c r="BW1" s="12" t="s">
        <v>59</v>
      </c>
      <c r="BX1" s="12" t="s">
        <v>60</v>
      </c>
      <c r="BY1" s="12" t="s">
        <v>61</v>
      </c>
      <c r="BZ1" s="12" t="s">
        <v>62</v>
      </c>
      <c r="CA1" s="12" t="s">
        <v>63</v>
      </c>
      <c r="CB1" s="12" t="s">
        <v>64</v>
      </c>
      <c r="CC1" s="12" t="s">
        <v>65</v>
      </c>
      <c r="CD1" s="12" t="s">
        <v>66</v>
      </c>
    </row>
    <row r="2" spans="1:82" ht="15" customHeight="1" x14ac:dyDescent="0.15">
      <c r="A2" s="58" t="s">
        <v>129</v>
      </c>
      <c r="B2" s="4" t="s">
        <v>71</v>
      </c>
      <c r="C2" s="15">
        <v>250000</v>
      </c>
      <c r="D2" s="38">
        <f>SUM($C$2:C2)</f>
        <v>250000</v>
      </c>
      <c r="E2" s="20">
        <v>25</v>
      </c>
      <c r="F2" s="15">
        <f t="shared" ref="F2:F33" si="0">C2</f>
        <v>250000</v>
      </c>
      <c r="G2" s="40">
        <f t="shared" ref="G2:G33" si="1">FLOOR(F2,1000)</f>
        <v>250000</v>
      </c>
      <c r="H2" s="38">
        <f>SUM($G$2:G2)</f>
        <v>250000</v>
      </c>
      <c r="I2" s="4">
        <v>292</v>
      </c>
      <c r="J2" s="50" t="s">
        <v>68</v>
      </c>
      <c r="K2" s="1"/>
      <c r="L2" s="4"/>
      <c r="M2" s="4"/>
      <c r="N2" s="4"/>
      <c r="O2" s="1"/>
      <c r="P2" s="10"/>
      <c r="Q2" s="10"/>
      <c r="R2" s="10"/>
      <c r="S2" s="10"/>
      <c r="T2" s="10"/>
      <c r="U2" s="2"/>
      <c r="V2" s="1"/>
      <c r="W2" s="1"/>
      <c r="X2" s="3"/>
      <c r="Y2" s="1"/>
      <c r="Z2" s="1"/>
      <c r="AA2" s="1"/>
      <c r="AB2" s="1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5"/>
      <c r="BS2" s="6"/>
      <c r="BT2" s="6"/>
      <c r="BU2" s="7"/>
      <c r="BV2" s="7"/>
      <c r="BW2" s="4"/>
      <c r="BX2" s="4"/>
      <c r="BY2" s="7"/>
      <c r="BZ2" s="4"/>
      <c r="CA2" s="8"/>
      <c r="CB2" s="5"/>
      <c r="CC2" s="5"/>
      <c r="CD2" s="4"/>
    </row>
    <row r="3" spans="1:82" ht="15" customHeight="1" x14ac:dyDescent="0.15">
      <c r="A3" s="58" t="s">
        <v>130</v>
      </c>
      <c r="B3" s="4" t="s">
        <v>73</v>
      </c>
      <c r="C3" s="16">
        <v>54000</v>
      </c>
      <c r="D3" s="38">
        <f>SUM($C$2:C3)</f>
        <v>304000</v>
      </c>
      <c r="E3" s="20">
        <v>25</v>
      </c>
      <c r="F3" s="15">
        <f t="shared" si="0"/>
        <v>54000</v>
      </c>
      <c r="G3" s="40">
        <f t="shared" si="1"/>
        <v>54000</v>
      </c>
      <c r="H3" s="38">
        <f>SUM($G$2:G3)</f>
        <v>304000</v>
      </c>
      <c r="I3" s="4">
        <v>172</v>
      </c>
      <c r="J3" s="50" t="s">
        <v>69</v>
      </c>
      <c r="K3" s="4"/>
      <c r="L3" s="4"/>
      <c r="M3" s="4"/>
      <c r="N3" s="4"/>
      <c r="O3" s="4"/>
      <c r="P3" s="10"/>
      <c r="Q3" s="10"/>
      <c r="R3" s="10"/>
      <c r="S3" s="10"/>
      <c r="T3" s="10"/>
      <c r="U3" s="5"/>
      <c r="V3" s="4"/>
      <c r="W3" s="4"/>
      <c r="X3" s="8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5"/>
      <c r="BS3" s="6"/>
      <c r="BT3" s="6"/>
      <c r="BU3" s="7"/>
      <c r="BV3" s="7"/>
      <c r="BW3" s="4"/>
      <c r="BX3" s="4"/>
      <c r="BY3" s="7"/>
      <c r="BZ3" s="4"/>
      <c r="CA3" s="8"/>
      <c r="CD3" s="4"/>
    </row>
    <row r="4" spans="1:82" ht="15" customHeight="1" x14ac:dyDescent="0.15">
      <c r="A4" s="58" t="s">
        <v>131</v>
      </c>
      <c r="B4" s="4" t="s">
        <v>73</v>
      </c>
      <c r="C4" s="16">
        <v>142000</v>
      </c>
      <c r="D4" s="38">
        <f>SUM($C$2:C4)</f>
        <v>446000</v>
      </c>
      <c r="E4" s="20">
        <v>25</v>
      </c>
      <c r="F4" s="15">
        <f t="shared" si="0"/>
        <v>142000</v>
      </c>
      <c r="G4" s="40">
        <f t="shared" si="1"/>
        <v>142000</v>
      </c>
      <c r="H4" s="38">
        <f>SUM($G$2:G4)</f>
        <v>446000</v>
      </c>
      <c r="I4" s="4">
        <v>132</v>
      </c>
      <c r="J4" s="50" t="s">
        <v>69</v>
      </c>
      <c r="K4" s="4"/>
      <c r="L4" s="4"/>
      <c r="M4" s="4"/>
      <c r="N4" s="4"/>
      <c r="O4" s="4"/>
      <c r="P4" s="10"/>
      <c r="Q4" s="10"/>
      <c r="R4" s="10"/>
      <c r="S4" s="10"/>
      <c r="T4" s="10"/>
      <c r="U4" s="5"/>
      <c r="V4" s="4"/>
      <c r="W4" s="4"/>
      <c r="X4" s="8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5"/>
      <c r="BS4" s="6"/>
      <c r="BT4" s="6"/>
      <c r="BU4" s="7"/>
      <c r="BV4" s="7"/>
      <c r="BW4" s="4"/>
      <c r="BX4" s="4"/>
      <c r="BY4" s="7"/>
      <c r="BZ4" s="4"/>
      <c r="CA4" s="8"/>
      <c r="CB4" s="5"/>
      <c r="CC4" s="5"/>
      <c r="CD4" s="4"/>
    </row>
    <row r="5" spans="1:82" ht="15" customHeight="1" x14ac:dyDescent="0.15">
      <c r="A5" s="58" t="s">
        <v>132</v>
      </c>
      <c r="B5" s="4" t="s">
        <v>72</v>
      </c>
      <c r="C5" s="16">
        <v>129000</v>
      </c>
      <c r="D5" s="38">
        <f>SUM($C$2:C5)</f>
        <v>575000</v>
      </c>
      <c r="E5" s="20">
        <v>25</v>
      </c>
      <c r="F5" s="15">
        <f t="shared" si="0"/>
        <v>129000</v>
      </c>
      <c r="G5" s="40">
        <f t="shared" si="1"/>
        <v>129000</v>
      </c>
      <c r="H5" s="38">
        <f>SUM($G$2:G5)</f>
        <v>575000</v>
      </c>
      <c r="I5" s="4">
        <v>91</v>
      </c>
      <c r="J5" s="50" t="s">
        <v>69</v>
      </c>
      <c r="K5" s="4"/>
      <c r="L5" s="4"/>
      <c r="M5" s="4"/>
      <c r="N5" s="4"/>
      <c r="O5" s="4"/>
      <c r="P5" s="10"/>
      <c r="Q5" s="10"/>
      <c r="R5" s="10"/>
      <c r="S5" s="10"/>
      <c r="T5" s="10"/>
      <c r="U5" s="5"/>
      <c r="V5" s="4"/>
      <c r="W5" s="4"/>
      <c r="X5" s="8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5"/>
      <c r="BS5" s="6"/>
      <c r="BT5" s="6"/>
      <c r="BU5" s="7"/>
      <c r="BV5" s="7"/>
      <c r="BW5" s="4"/>
      <c r="BX5" s="4"/>
      <c r="BY5" s="7"/>
      <c r="BZ5" s="4"/>
      <c r="CA5" s="8"/>
      <c r="CD5" s="4"/>
    </row>
    <row r="6" spans="1:82" ht="15" customHeight="1" x14ac:dyDescent="0.15">
      <c r="A6" s="58" t="s">
        <v>133</v>
      </c>
      <c r="B6" s="4" t="s">
        <v>73</v>
      </c>
      <c r="C6" s="16">
        <v>200000</v>
      </c>
      <c r="D6" s="38">
        <f>SUM($C$2:C6)</f>
        <v>775000</v>
      </c>
      <c r="E6" s="20">
        <v>25</v>
      </c>
      <c r="F6" s="15">
        <f t="shared" si="0"/>
        <v>200000</v>
      </c>
      <c r="G6" s="40">
        <f t="shared" si="1"/>
        <v>200000</v>
      </c>
      <c r="H6" s="38">
        <f>SUM($G$2:G6)</f>
        <v>775000</v>
      </c>
      <c r="I6" s="4">
        <v>112</v>
      </c>
      <c r="J6" s="50" t="s">
        <v>69</v>
      </c>
      <c r="K6" s="4"/>
      <c r="L6" s="4"/>
      <c r="M6" s="4"/>
      <c r="N6" s="4"/>
      <c r="O6" s="4"/>
      <c r="P6" s="10"/>
      <c r="Q6" s="10"/>
      <c r="R6" s="10"/>
      <c r="S6" s="10"/>
      <c r="T6" s="10"/>
      <c r="U6" s="5"/>
      <c r="V6" s="4"/>
      <c r="W6" s="4"/>
      <c r="X6" s="8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5"/>
      <c r="BS6" s="6"/>
      <c r="BT6" s="6"/>
      <c r="BU6" s="7"/>
      <c r="BV6" s="7"/>
      <c r="BW6" s="4"/>
      <c r="BX6" s="4"/>
      <c r="BY6" s="7"/>
      <c r="BZ6" s="4"/>
      <c r="CA6" s="8"/>
      <c r="CB6" s="5"/>
      <c r="CC6" s="5"/>
      <c r="CD6" s="4"/>
    </row>
    <row r="7" spans="1:82" ht="15" customHeight="1" x14ac:dyDescent="0.15">
      <c r="A7" s="58" t="s">
        <v>134</v>
      </c>
      <c r="B7" s="4" t="s">
        <v>71</v>
      </c>
      <c r="C7" s="16">
        <v>221000</v>
      </c>
      <c r="D7" s="38">
        <f>SUM($C$2:C7)</f>
        <v>996000</v>
      </c>
      <c r="E7" s="20">
        <v>25</v>
      </c>
      <c r="F7" s="15">
        <f t="shared" si="0"/>
        <v>221000</v>
      </c>
      <c r="G7" s="40">
        <f t="shared" si="1"/>
        <v>221000</v>
      </c>
      <c r="H7" s="38">
        <f>SUM($G$2:G7)</f>
        <v>996000</v>
      </c>
      <c r="I7" s="4">
        <v>271</v>
      </c>
      <c r="J7" s="50" t="s">
        <v>68</v>
      </c>
      <c r="K7" s="4"/>
      <c r="L7" s="4"/>
      <c r="M7" s="4"/>
      <c r="N7" s="4"/>
      <c r="O7" s="4"/>
      <c r="P7" s="10"/>
      <c r="Q7" s="10"/>
      <c r="R7" s="10"/>
      <c r="S7" s="10"/>
      <c r="T7" s="10"/>
      <c r="U7" s="5"/>
      <c r="V7" s="4"/>
      <c r="W7" s="4"/>
      <c r="X7" s="8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5"/>
      <c r="BS7" s="6"/>
      <c r="BT7" s="6"/>
      <c r="BU7" s="7"/>
      <c r="BV7" s="7"/>
      <c r="BW7" s="4"/>
      <c r="BX7" s="4"/>
      <c r="BY7" s="7"/>
      <c r="BZ7" s="4"/>
      <c r="CA7" s="8"/>
      <c r="CB7" s="5"/>
      <c r="CC7" s="5"/>
      <c r="CD7" s="4"/>
    </row>
    <row r="8" spans="1:82" ht="15" customHeight="1" x14ac:dyDescent="0.15">
      <c r="A8" s="58" t="s">
        <v>135</v>
      </c>
      <c r="B8" s="4" t="s">
        <v>67</v>
      </c>
      <c r="C8" s="16">
        <v>105000</v>
      </c>
      <c r="D8" s="38">
        <f>SUM($C$2:C8)</f>
        <v>1101000</v>
      </c>
      <c r="E8" s="20">
        <v>25</v>
      </c>
      <c r="F8" s="15">
        <f t="shared" si="0"/>
        <v>105000</v>
      </c>
      <c r="G8" s="40">
        <f t="shared" si="1"/>
        <v>105000</v>
      </c>
      <c r="H8" s="38">
        <f>SUM($G$2:G8)</f>
        <v>1101000</v>
      </c>
      <c r="I8" s="4">
        <v>199</v>
      </c>
      <c r="J8" s="50" t="s">
        <v>69</v>
      </c>
      <c r="K8" s="4"/>
      <c r="L8" s="4"/>
      <c r="M8" s="4"/>
      <c r="N8" s="4"/>
      <c r="O8" s="4"/>
      <c r="P8" s="10"/>
      <c r="Q8" s="10"/>
      <c r="R8" s="10"/>
      <c r="S8" s="10"/>
      <c r="T8" s="10"/>
      <c r="U8" s="5"/>
      <c r="V8" s="4"/>
      <c r="W8" s="4"/>
      <c r="X8" s="8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5"/>
      <c r="BS8" s="6"/>
      <c r="BT8" s="6"/>
      <c r="BU8" s="7"/>
      <c r="BV8" s="7"/>
      <c r="BW8" s="4"/>
      <c r="BX8" s="4"/>
      <c r="BY8" s="7"/>
      <c r="BZ8" s="4"/>
      <c r="CA8" s="8"/>
      <c r="CB8" s="5"/>
      <c r="CC8" s="5"/>
      <c r="CD8" s="4"/>
    </row>
    <row r="9" spans="1:82" ht="15" customHeight="1" x14ac:dyDescent="0.15">
      <c r="A9" s="58" t="s">
        <v>136</v>
      </c>
      <c r="B9" s="4" t="s">
        <v>71</v>
      </c>
      <c r="C9" s="16">
        <v>250000</v>
      </c>
      <c r="D9" s="38">
        <f>SUM($C$2:C9)</f>
        <v>1351000</v>
      </c>
      <c r="E9" s="20">
        <v>25</v>
      </c>
      <c r="F9" s="15">
        <f t="shared" si="0"/>
        <v>250000</v>
      </c>
      <c r="G9" s="40">
        <f t="shared" si="1"/>
        <v>250000</v>
      </c>
      <c r="H9" s="38">
        <f>SUM($G$2:G9)</f>
        <v>1351000</v>
      </c>
      <c r="I9" s="4">
        <v>158</v>
      </c>
      <c r="J9" s="50" t="s">
        <v>68</v>
      </c>
      <c r="K9" s="4"/>
      <c r="L9" s="4"/>
      <c r="M9" s="4"/>
      <c r="N9" s="4"/>
      <c r="O9" s="4"/>
      <c r="P9" s="10"/>
      <c r="Q9" s="10"/>
      <c r="R9" s="10"/>
      <c r="S9" s="10"/>
      <c r="T9" s="10"/>
      <c r="U9" s="5"/>
      <c r="V9" s="4"/>
      <c r="W9" s="4"/>
      <c r="X9" s="8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5"/>
      <c r="BS9" s="6"/>
      <c r="BT9" s="6"/>
      <c r="BU9" s="7"/>
      <c r="BV9" s="7"/>
      <c r="BW9" s="4"/>
      <c r="BX9" s="4"/>
      <c r="BY9" s="7"/>
      <c r="BZ9" s="4"/>
      <c r="CA9" s="8"/>
      <c r="CD9" s="4"/>
    </row>
    <row r="10" spans="1:82" ht="15" customHeight="1" x14ac:dyDescent="0.15">
      <c r="A10" s="58" t="s">
        <v>137</v>
      </c>
      <c r="B10" s="4" t="s">
        <v>73</v>
      </c>
      <c r="C10" s="16">
        <v>250000</v>
      </c>
      <c r="D10" s="38">
        <f>SUM($C$2:C10)</f>
        <v>1601000</v>
      </c>
      <c r="E10" s="20">
        <v>25</v>
      </c>
      <c r="F10" s="15">
        <f t="shared" si="0"/>
        <v>250000</v>
      </c>
      <c r="G10" s="40">
        <f t="shared" si="1"/>
        <v>250000</v>
      </c>
      <c r="H10" s="38">
        <f>SUM($G$2:G10)</f>
        <v>1601000</v>
      </c>
      <c r="I10" s="4">
        <v>189</v>
      </c>
      <c r="J10" s="50" t="s">
        <v>69</v>
      </c>
      <c r="K10" s="4"/>
      <c r="L10" s="4"/>
      <c r="M10" s="4"/>
      <c r="N10" s="4"/>
      <c r="O10" s="4"/>
      <c r="P10" s="10"/>
      <c r="Q10" s="10"/>
      <c r="R10" s="10"/>
      <c r="S10" s="10"/>
      <c r="T10" s="10"/>
      <c r="U10" s="5"/>
      <c r="V10" s="4"/>
      <c r="W10" s="4"/>
      <c r="X10" s="8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5"/>
      <c r="BS10" s="6"/>
      <c r="BT10" s="6"/>
      <c r="BU10" s="7"/>
      <c r="BV10" s="7"/>
      <c r="BW10" s="4"/>
      <c r="BX10" s="4"/>
      <c r="BY10" s="7"/>
      <c r="BZ10" s="4"/>
      <c r="CA10" s="8"/>
      <c r="CD10" s="4"/>
    </row>
    <row r="11" spans="1:82" ht="15" customHeight="1" x14ac:dyDescent="0.15">
      <c r="A11" s="58" t="s">
        <v>138</v>
      </c>
      <c r="B11" s="4" t="s">
        <v>72</v>
      </c>
      <c r="C11" s="16">
        <v>250000</v>
      </c>
      <c r="D11" s="38">
        <f>SUM($C$2:C11)</f>
        <v>1851000</v>
      </c>
      <c r="E11" s="20">
        <v>25</v>
      </c>
      <c r="F11" s="15">
        <f t="shared" si="0"/>
        <v>250000</v>
      </c>
      <c r="G11" s="40">
        <f t="shared" si="1"/>
        <v>250000</v>
      </c>
      <c r="H11" s="38">
        <f>SUM($G$2:G11)</f>
        <v>1851000</v>
      </c>
      <c r="I11" s="4">
        <v>179</v>
      </c>
      <c r="J11" s="50" t="s">
        <v>69</v>
      </c>
      <c r="K11" s="4"/>
      <c r="L11" s="4"/>
      <c r="M11" s="4"/>
      <c r="N11" s="4"/>
      <c r="O11" s="4"/>
      <c r="P11" s="10"/>
      <c r="Q11" s="10"/>
      <c r="R11" s="10"/>
      <c r="S11" s="10"/>
      <c r="T11" s="10"/>
      <c r="U11" s="5"/>
      <c r="V11" s="4"/>
      <c r="W11" s="4"/>
      <c r="X11" s="8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5"/>
      <c r="BS11" s="6"/>
      <c r="BT11" s="6"/>
      <c r="BU11" s="7"/>
      <c r="BV11" s="7"/>
      <c r="BW11" s="4"/>
      <c r="BX11" s="4"/>
      <c r="BY11" s="7"/>
      <c r="BZ11" s="4"/>
      <c r="CA11" s="8"/>
      <c r="CD11" s="4"/>
    </row>
    <row r="12" spans="1:82" ht="15" customHeight="1" x14ac:dyDescent="0.15">
      <c r="A12" s="58" t="s">
        <v>139</v>
      </c>
      <c r="B12" s="4" t="s">
        <v>74</v>
      </c>
      <c r="C12" s="16">
        <v>250000</v>
      </c>
      <c r="D12" s="38">
        <f>SUM($C$2:C12)</f>
        <v>2101000</v>
      </c>
      <c r="E12" s="20">
        <v>25</v>
      </c>
      <c r="F12" s="15">
        <f t="shared" si="0"/>
        <v>250000</v>
      </c>
      <c r="G12" s="40">
        <f t="shared" si="1"/>
        <v>250000</v>
      </c>
      <c r="H12" s="38">
        <f>SUM($G$2:G12)</f>
        <v>2101000</v>
      </c>
      <c r="I12" s="4">
        <v>286</v>
      </c>
      <c r="J12" s="50" t="s">
        <v>69</v>
      </c>
      <c r="K12" s="4"/>
      <c r="L12" s="4"/>
      <c r="M12" s="4"/>
      <c r="N12" s="4"/>
      <c r="O12" s="4"/>
      <c r="P12" s="10"/>
      <c r="Q12" s="10"/>
      <c r="R12" s="10"/>
      <c r="S12" s="10"/>
      <c r="T12" s="10"/>
      <c r="U12" s="5"/>
      <c r="V12" s="4"/>
      <c r="W12" s="4"/>
      <c r="X12" s="8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5"/>
      <c r="BS12" s="6"/>
      <c r="BT12" s="6"/>
      <c r="BU12" s="7"/>
      <c r="BV12" s="7"/>
      <c r="BW12" s="4"/>
      <c r="BX12" s="4"/>
      <c r="BY12" s="7"/>
      <c r="BZ12" s="4"/>
      <c r="CA12" s="8"/>
      <c r="CB12" s="5"/>
      <c r="CC12" s="5"/>
      <c r="CD12" s="4"/>
    </row>
    <row r="13" spans="1:82" ht="15" customHeight="1" x14ac:dyDescent="0.15">
      <c r="A13" s="58" t="s">
        <v>140</v>
      </c>
      <c r="B13" s="4" t="s">
        <v>70</v>
      </c>
      <c r="C13" s="16">
        <v>193000</v>
      </c>
      <c r="D13" s="38">
        <f>SUM($C$2:C13)</f>
        <v>2294000</v>
      </c>
      <c r="E13" s="20">
        <v>25</v>
      </c>
      <c r="F13" s="15">
        <f t="shared" si="0"/>
        <v>193000</v>
      </c>
      <c r="G13" s="40">
        <f t="shared" si="1"/>
        <v>193000</v>
      </c>
      <c r="H13" s="38">
        <f>SUM($G$2:G13)</f>
        <v>2294000</v>
      </c>
      <c r="I13" s="4">
        <v>159</v>
      </c>
      <c r="J13" s="50" t="s">
        <v>68</v>
      </c>
      <c r="K13" s="4"/>
      <c r="L13" s="4"/>
      <c r="M13" s="4"/>
      <c r="N13" s="4"/>
      <c r="O13" s="4"/>
      <c r="P13" s="10"/>
      <c r="Q13" s="10"/>
      <c r="R13" s="10"/>
      <c r="S13" s="10"/>
      <c r="T13" s="10"/>
      <c r="U13" s="5"/>
      <c r="V13" s="4"/>
      <c r="W13" s="4"/>
      <c r="X13" s="8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5"/>
      <c r="BS13" s="6"/>
      <c r="BT13" s="6"/>
      <c r="BU13" s="7"/>
      <c r="BV13" s="7"/>
      <c r="BW13" s="4"/>
      <c r="BX13" s="4"/>
      <c r="BY13" s="7"/>
      <c r="BZ13" s="4"/>
      <c r="CA13" s="8"/>
      <c r="CD13" s="4"/>
    </row>
    <row r="14" spans="1:82" ht="15" customHeight="1" x14ac:dyDescent="0.15">
      <c r="A14" s="58" t="s">
        <v>141</v>
      </c>
      <c r="B14" s="4" t="s">
        <v>73</v>
      </c>
      <c r="C14" s="16">
        <v>86000</v>
      </c>
      <c r="D14" s="38">
        <f>SUM($C$2:C14)</f>
        <v>2380000</v>
      </c>
      <c r="E14" s="20">
        <v>25</v>
      </c>
      <c r="F14" s="15">
        <f t="shared" si="0"/>
        <v>86000</v>
      </c>
      <c r="G14" s="40">
        <f t="shared" si="1"/>
        <v>86000</v>
      </c>
      <c r="H14" s="38">
        <f>SUM($G$2:G14)</f>
        <v>2380000</v>
      </c>
      <c r="I14" s="4">
        <v>178</v>
      </c>
      <c r="J14" s="50" t="s">
        <v>69</v>
      </c>
      <c r="K14" s="4"/>
      <c r="L14" s="4"/>
      <c r="M14" s="4"/>
      <c r="N14" s="4"/>
      <c r="O14" s="4"/>
      <c r="P14" s="10"/>
      <c r="Q14" s="10"/>
      <c r="R14" s="10"/>
      <c r="S14" s="10"/>
      <c r="T14" s="10"/>
      <c r="U14" s="5"/>
      <c r="V14" s="4"/>
      <c r="W14" s="4"/>
      <c r="X14" s="8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5"/>
      <c r="BS14" s="6"/>
      <c r="BT14" s="6"/>
      <c r="BU14" s="7"/>
      <c r="BV14" s="7"/>
      <c r="BW14" s="4"/>
      <c r="BX14" s="4"/>
      <c r="BY14" s="7"/>
      <c r="BZ14" s="4"/>
      <c r="CA14" s="8"/>
      <c r="CD14" s="4"/>
    </row>
    <row r="15" spans="1:82" ht="15" customHeight="1" x14ac:dyDescent="0.15">
      <c r="A15" s="58" t="s">
        <v>142</v>
      </c>
      <c r="B15" s="4" t="s">
        <v>71</v>
      </c>
      <c r="C15" s="15">
        <v>145000</v>
      </c>
      <c r="D15" s="38">
        <f>SUM($C$2:C15)</f>
        <v>2525000</v>
      </c>
      <c r="E15" s="20">
        <v>25</v>
      </c>
      <c r="F15" s="15">
        <f t="shared" si="0"/>
        <v>145000</v>
      </c>
      <c r="G15" s="40">
        <f t="shared" si="1"/>
        <v>145000</v>
      </c>
      <c r="H15" s="38">
        <f>SUM($G$2:G15)</f>
        <v>2525000</v>
      </c>
      <c r="I15" s="4">
        <v>195</v>
      </c>
      <c r="J15" s="50" t="s">
        <v>68</v>
      </c>
      <c r="K15" s="1"/>
      <c r="L15" s="4"/>
      <c r="M15" s="4"/>
      <c r="N15" s="4"/>
      <c r="O15" s="1"/>
      <c r="P15" s="10"/>
      <c r="Q15" s="10"/>
      <c r="R15" s="10"/>
      <c r="S15" s="10"/>
      <c r="T15" s="10"/>
      <c r="U15" s="2"/>
      <c r="V15" s="1"/>
      <c r="W15" s="1"/>
      <c r="X15" s="3"/>
      <c r="Y15" s="1"/>
      <c r="Z15" s="1"/>
      <c r="AA15" s="1"/>
      <c r="AB15" s="1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5"/>
      <c r="BS15" s="6"/>
      <c r="BT15" s="6"/>
      <c r="BU15" s="7"/>
      <c r="BV15" s="7"/>
      <c r="BW15" s="4"/>
      <c r="BX15" s="4"/>
      <c r="BY15" s="7"/>
      <c r="BZ15" s="4"/>
      <c r="CA15" s="8"/>
      <c r="CB15" s="5"/>
      <c r="CC15" s="5"/>
      <c r="CD15" s="4"/>
    </row>
    <row r="16" spans="1:82" ht="15" customHeight="1" x14ac:dyDescent="0.15">
      <c r="A16" s="58" t="s">
        <v>143</v>
      </c>
      <c r="B16" s="4" t="s">
        <v>71</v>
      </c>
      <c r="C16" s="16">
        <v>180000</v>
      </c>
      <c r="D16" s="38">
        <f>SUM($C$2:C16)</f>
        <v>2705000</v>
      </c>
      <c r="E16" s="20">
        <v>25</v>
      </c>
      <c r="F16" s="15">
        <f t="shared" si="0"/>
        <v>180000</v>
      </c>
      <c r="G16" s="40">
        <f t="shared" si="1"/>
        <v>180000</v>
      </c>
      <c r="H16" s="38">
        <f>SUM($G$2:G16)</f>
        <v>2705000</v>
      </c>
      <c r="I16" s="4">
        <v>82</v>
      </c>
      <c r="J16" s="50" t="s">
        <v>68</v>
      </c>
      <c r="K16" s="4"/>
      <c r="L16" s="4"/>
      <c r="M16" s="4"/>
      <c r="N16" s="4"/>
      <c r="O16" s="4"/>
      <c r="P16" s="10"/>
      <c r="Q16" s="10"/>
      <c r="R16" s="10"/>
      <c r="S16" s="10"/>
      <c r="T16" s="10"/>
      <c r="U16" s="5"/>
      <c r="V16" s="4"/>
      <c r="W16" s="4"/>
      <c r="X16" s="8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5"/>
      <c r="BS16" s="6"/>
      <c r="BT16" s="6"/>
      <c r="BU16" s="7"/>
      <c r="BV16" s="7"/>
      <c r="BW16" s="4"/>
      <c r="BX16" s="4"/>
      <c r="BY16" s="7"/>
      <c r="BZ16" s="4"/>
      <c r="CA16" s="8"/>
      <c r="CD16" s="4"/>
    </row>
    <row r="17" spans="1:82" ht="15" customHeight="1" x14ac:dyDescent="0.15">
      <c r="A17" s="58" t="s">
        <v>144</v>
      </c>
      <c r="B17" s="4" t="s">
        <v>72</v>
      </c>
      <c r="C17" s="16">
        <v>250000</v>
      </c>
      <c r="D17" s="38">
        <f>SUM($C$2:C17)</f>
        <v>2955000</v>
      </c>
      <c r="E17" s="20">
        <v>25</v>
      </c>
      <c r="F17" s="15">
        <f t="shared" si="0"/>
        <v>250000</v>
      </c>
      <c r="G17" s="40">
        <f t="shared" si="1"/>
        <v>250000</v>
      </c>
      <c r="H17" s="38">
        <f>SUM($G$2:G17)</f>
        <v>2955000</v>
      </c>
      <c r="I17" s="4">
        <v>239</v>
      </c>
      <c r="J17" s="50" t="s">
        <v>69</v>
      </c>
      <c r="K17" s="4"/>
      <c r="L17" s="4"/>
      <c r="M17" s="4"/>
      <c r="N17" s="4"/>
      <c r="O17" s="4"/>
      <c r="P17" s="10"/>
      <c r="Q17" s="10"/>
      <c r="R17" s="10"/>
      <c r="S17" s="10"/>
      <c r="T17" s="10"/>
      <c r="U17" s="5"/>
      <c r="V17" s="4"/>
      <c r="W17" s="4"/>
      <c r="X17" s="8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5"/>
      <c r="BS17" s="6"/>
      <c r="BT17" s="6"/>
      <c r="BU17" s="7"/>
      <c r="BV17" s="7"/>
      <c r="BW17" s="4"/>
      <c r="BX17" s="4"/>
      <c r="BY17" s="7"/>
      <c r="BZ17" s="4"/>
      <c r="CA17" s="8"/>
      <c r="CD17" s="4"/>
    </row>
    <row r="18" spans="1:82" ht="15" customHeight="1" x14ac:dyDescent="0.15">
      <c r="A18" s="58" t="s">
        <v>145</v>
      </c>
      <c r="B18" s="4" t="s">
        <v>72</v>
      </c>
      <c r="C18" s="16">
        <v>250000</v>
      </c>
      <c r="D18" s="38">
        <f>SUM($C$2:C18)</f>
        <v>3205000</v>
      </c>
      <c r="E18" s="20">
        <v>25</v>
      </c>
      <c r="F18" s="15">
        <f t="shared" si="0"/>
        <v>250000</v>
      </c>
      <c r="G18" s="40">
        <f t="shared" si="1"/>
        <v>250000</v>
      </c>
      <c r="H18" s="38">
        <f>SUM($G$2:G18)</f>
        <v>3205000</v>
      </c>
      <c r="I18" s="4">
        <v>256</v>
      </c>
      <c r="J18" s="50" t="s">
        <v>69</v>
      </c>
      <c r="K18" s="4"/>
      <c r="L18" s="4"/>
      <c r="M18" s="4"/>
      <c r="N18" s="4"/>
      <c r="O18" s="4"/>
      <c r="P18" s="10"/>
      <c r="Q18" s="10"/>
      <c r="R18" s="10"/>
      <c r="S18" s="10"/>
      <c r="T18" s="10"/>
      <c r="U18" s="5"/>
      <c r="V18" s="4"/>
      <c r="W18" s="4"/>
      <c r="X18" s="8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5"/>
      <c r="BS18" s="6"/>
      <c r="BT18" s="6"/>
      <c r="BU18" s="7"/>
      <c r="BV18" s="7"/>
      <c r="BW18" s="4"/>
      <c r="BX18" s="4"/>
      <c r="BY18" s="7"/>
      <c r="BZ18" s="4"/>
      <c r="CA18" s="8"/>
      <c r="CD18" s="4"/>
    </row>
    <row r="19" spans="1:82" ht="15" customHeight="1" x14ac:dyDescent="0.15">
      <c r="A19" s="58" t="s">
        <v>146</v>
      </c>
      <c r="B19" s="4" t="s">
        <v>73</v>
      </c>
      <c r="C19" s="16">
        <v>250000</v>
      </c>
      <c r="D19" s="38">
        <f>SUM($C$2:C19)</f>
        <v>3455000</v>
      </c>
      <c r="E19" s="20">
        <v>25</v>
      </c>
      <c r="F19" s="15">
        <f t="shared" si="0"/>
        <v>250000</v>
      </c>
      <c r="G19" s="40">
        <f t="shared" si="1"/>
        <v>250000</v>
      </c>
      <c r="H19" s="38">
        <f>SUM($G$2:G19)</f>
        <v>3455000</v>
      </c>
      <c r="I19" s="4">
        <v>131</v>
      </c>
      <c r="J19" s="50" t="s">
        <v>69</v>
      </c>
      <c r="K19" s="4"/>
      <c r="L19" s="4"/>
      <c r="M19" s="4"/>
      <c r="N19" s="4"/>
      <c r="O19" s="4"/>
      <c r="P19" s="10"/>
      <c r="Q19" s="10"/>
      <c r="R19" s="10"/>
      <c r="S19" s="10"/>
      <c r="T19" s="10"/>
      <c r="U19" s="5"/>
      <c r="V19" s="4"/>
      <c r="W19" s="4"/>
      <c r="X19" s="8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5"/>
      <c r="BS19" s="6"/>
      <c r="BT19" s="6"/>
      <c r="BU19" s="7"/>
      <c r="BV19" s="7"/>
      <c r="BW19" s="4"/>
      <c r="BX19" s="4"/>
      <c r="BY19" s="7"/>
      <c r="BZ19" s="4"/>
      <c r="CA19" s="8"/>
      <c r="CB19" s="5"/>
      <c r="CC19" s="5"/>
      <c r="CD19" s="4"/>
    </row>
    <row r="20" spans="1:82" ht="15" customHeight="1" x14ac:dyDescent="0.15">
      <c r="A20" s="58" t="s">
        <v>147</v>
      </c>
      <c r="B20" s="4" t="s">
        <v>71</v>
      </c>
      <c r="C20" s="16">
        <v>250000</v>
      </c>
      <c r="D20" s="38">
        <f>SUM($C$2:C20)</f>
        <v>3705000</v>
      </c>
      <c r="E20" s="20">
        <v>25</v>
      </c>
      <c r="F20" s="15">
        <f t="shared" si="0"/>
        <v>250000</v>
      </c>
      <c r="G20" s="40">
        <f t="shared" si="1"/>
        <v>250000</v>
      </c>
      <c r="H20" s="38">
        <f>SUM($G$2:G20)</f>
        <v>3705000</v>
      </c>
      <c r="I20" s="4">
        <v>84</v>
      </c>
      <c r="J20" s="50" t="s">
        <v>68</v>
      </c>
      <c r="K20" s="4"/>
      <c r="L20" s="4"/>
      <c r="M20" s="4"/>
      <c r="N20" s="4"/>
      <c r="O20" s="4"/>
      <c r="P20" s="10"/>
      <c r="Q20" s="10"/>
      <c r="R20" s="10"/>
      <c r="S20" s="10"/>
      <c r="T20" s="10"/>
      <c r="U20" s="5"/>
      <c r="V20" s="4"/>
      <c r="W20" s="4"/>
      <c r="X20" s="8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5"/>
      <c r="BS20" s="6"/>
      <c r="BT20" s="6"/>
      <c r="BU20" s="7"/>
      <c r="BV20" s="7"/>
      <c r="BW20" s="4"/>
      <c r="BX20" s="4"/>
      <c r="BY20" s="7"/>
      <c r="BZ20" s="4"/>
      <c r="CA20" s="8"/>
      <c r="CD20" s="4"/>
    </row>
    <row r="21" spans="1:82" ht="15" customHeight="1" x14ac:dyDescent="0.15">
      <c r="A21" s="58" t="s">
        <v>148</v>
      </c>
      <c r="B21" s="4" t="s">
        <v>72</v>
      </c>
      <c r="C21" s="16">
        <v>250000</v>
      </c>
      <c r="D21" s="38">
        <f>SUM($C$2:C21)</f>
        <v>3955000</v>
      </c>
      <c r="E21" s="20">
        <v>25</v>
      </c>
      <c r="F21" s="15">
        <f t="shared" si="0"/>
        <v>250000</v>
      </c>
      <c r="G21" s="40">
        <f t="shared" si="1"/>
        <v>250000</v>
      </c>
      <c r="H21" s="38">
        <f>SUM($G$2:G21)</f>
        <v>3955000</v>
      </c>
      <c r="I21" s="4">
        <v>238</v>
      </c>
      <c r="J21" s="50" t="s">
        <v>69</v>
      </c>
      <c r="K21" s="4"/>
      <c r="L21" s="4"/>
      <c r="M21" s="4"/>
      <c r="N21" s="4"/>
      <c r="O21" s="4"/>
      <c r="P21" s="10"/>
      <c r="Q21" s="10"/>
      <c r="R21" s="10"/>
      <c r="S21" s="10"/>
      <c r="T21" s="10"/>
      <c r="U21" s="5"/>
      <c r="V21" s="4"/>
      <c r="W21" s="4"/>
      <c r="X21" s="8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5"/>
      <c r="BS21" s="6"/>
      <c r="BT21" s="6"/>
      <c r="BU21" s="7"/>
      <c r="BV21" s="7"/>
      <c r="BW21" s="4"/>
      <c r="BX21" s="4"/>
      <c r="BY21" s="7"/>
      <c r="BZ21" s="4"/>
      <c r="CA21" s="8"/>
      <c r="CB21" s="5"/>
      <c r="CC21" s="5"/>
      <c r="CD21" s="4"/>
    </row>
    <row r="22" spans="1:82" ht="15" customHeight="1" x14ac:dyDescent="0.15">
      <c r="A22" s="58" t="s">
        <v>149</v>
      </c>
      <c r="B22" s="4" t="s">
        <v>73</v>
      </c>
      <c r="C22" s="16">
        <v>250000</v>
      </c>
      <c r="D22" s="38">
        <f>SUM($C$2:C22)</f>
        <v>4205000</v>
      </c>
      <c r="E22" s="20">
        <v>25</v>
      </c>
      <c r="F22" s="15">
        <f t="shared" si="0"/>
        <v>250000</v>
      </c>
      <c r="G22" s="40">
        <f t="shared" si="1"/>
        <v>250000</v>
      </c>
      <c r="H22" s="38">
        <f>SUM($G$2:G22)</f>
        <v>4205000</v>
      </c>
      <c r="I22" s="4">
        <v>121</v>
      </c>
      <c r="J22" s="50" t="s">
        <v>69</v>
      </c>
      <c r="K22" s="4"/>
      <c r="L22" s="4"/>
      <c r="M22" s="4"/>
      <c r="N22" s="4"/>
      <c r="O22" s="4"/>
      <c r="P22" s="10"/>
      <c r="Q22" s="10"/>
      <c r="R22" s="10"/>
      <c r="S22" s="10"/>
      <c r="T22" s="10"/>
      <c r="U22" s="5"/>
      <c r="V22" s="4"/>
      <c r="W22" s="4"/>
      <c r="X22" s="8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5"/>
      <c r="BS22" s="6"/>
      <c r="BT22" s="6"/>
      <c r="BU22" s="7"/>
      <c r="BV22" s="7"/>
      <c r="BW22" s="4"/>
      <c r="BX22" s="4"/>
      <c r="BY22" s="7"/>
      <c r="BZ22" s="4"/>
      <c r="CA22" s="8"/>
      <c r="CB22" s="5"/>
      <c r="CC22" s="5"/>
      <c r="CD22" s="4"/>
    </row>
    <row r="23" spans="1:82" ht="15" customHeight="1" x14ac:dyDescent="0.15">
      <c r="A23" s="58" t="s">
        <v>150</v>
      </c>
      <c r="B23" s="4" t="s">
        <v>72</v>
      </c>
      <c r="C23" s="16">
        <v>250000</v>
      </c>
      <c r="D23" s="38">
        <f>SUM($C$2:C23)</f>
        <v>4455000</v>
      </c>
      <c r="E23" s="20">
        <v>25</v>
      </c>
      <c r="F23" s="15">
        <f t="shared" si="0"/>
        <v>250000</v>
      </c>
      <c r="G23" s="40">
        <f t="shared" si="1"/>
        <v>250000</v>
      </c>
      <c r="H23" s="38">
        <f>SUM($G$2:G23)</f>
        <v>4455000</v>
      </c>
      <c r="I23" s="4">
        <v>49</v>
      </c>
      <c r="J23" s="50" t="s">
        <v>69</v>
      </c>
      <c r="K23" s="4"/>
      <c r="L23" s="4"/>
      <c r="M23" s="4"/>
      <c r="N23" s="4"/>
      <c r="O23" s="4"/>
      <c r="P23" s="10"/>
      <c r="Q23" s="10"/>
      <c r="R23" s="10"/>
      <c r="S23" s="10"/>
      <c r="T23" s="10"/>
      <c r="U23" s="5"/>
      <c r="V23" s="4"/>
      <c r="W23" s="4"/>
      <c r="X23" s="8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5"/>
      <c r="BS23" s="6"/>
      <c r="BT23" s="6"/>
      <c r="BU23" s="7"/>
      <c r="BV23" s="7"/>
      <c r="BW23" s="4"/>
      <c r="BX23" s="4"/>
      <c r="BY23" s="7"/>
      <c r="BZ23" s="4"/>
      <c r="CA23" s="8"/>
      <c r="CB23" s="5"/>
      <c r="CC23" s="5"/>
      <c r="CD23" s="4"/>
    </row>
    <row r="24" spans="1:82" ht="15" customHeight="1" x14ac:dyDescent="0.15">
      <c r="A24" s="58" t="s">
        <v>151</v>
      </c>
      <c r="B24" s="4" t="s">
        <v>73</v>
      </c>
      <c r="C24" s="15">
        <v>250000</v>
      </c>
      <c r="D24" s="38">
        <f>SUM($C$2:C24)</f>
        <v>4705000</v>
      </c>
      <c r="E24" s="20">
        <v>25</v>
      </c>
      <c r="F24" s="15">
        <f t="shared" si="0"/>
        <v>250000</v>
      </c>
      <c r="G24" s="40">
        <f t="shared" si="1"/>
        <v>250000</v>
      </c>
      <c r="H24" s="38">
        <f>SUM($G$2:G24)</f>
        <v>4705000</v>
      </c>
      <c r="I24" s="4">
        <v>163</v>
      </c>
      <c r="J24" s="50" t="s">
        <v>69</v>
      </c>
      <c r="K24" s="1"/>
      <c r="L24" s="4"/>
      <c r="M24" s="4"/>
      <c r="N24" s="4"/>
      <c r="O24" s="1"/>
      <c r="P24" s="10"/>
      <c r="Q24" s="10"/>
      <c r="R24" s="10"/>
      <c r="S24" s="10"/>
      <c r="T24" s="10"/>
      <c r="U24" s="2"/>
      <c r="V24" s="1"/>
      <c r="W24" s="1"/>
      <c r="X24" s="3"/>
      <c r="Y24" s="1"/>
      <c r="Z24" s="1"/>
      <c r="AA24" s="1"/>
      <c r="AB24" s="1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5"/>
      <c r="BS24" s="6"/>
      <c r="BT24" s="6"/>
      <c r="BU24" s="7"/>
      <c r="BV24" s="7"/>
      <c r="BW24" s="4"/>
      <c r="BX24" s="4"/>
      <c r="BY24" s="7"/>
      <c r="BZ24" s="4"/>
      <c r="CA24" s="8"/>
      <c r="CB24" s="5"/>
      <c r="CC24" s="5"/>
      <c r="CD24" s="4"/>
    </row>
    <row r="25" spans="1:82" ht="15" customHeight="1" x14ac:dyDescent="0.15">
      <c r="A25" s="58" t="s">
        <v>152</v>
      </c>
      <c r="B25" s="4" t="s">
        <v>73</v>
      </c>
      <c r="C25" s="16">
        <v>250000</v>
      </c>
      <c r="D25" s="38">
        <f>SUM($C$2:C25)</f>
        <v>4955000</v>
      </c>
      <c r="E25" s="20">
        <v>25</v>
      </c>
      <c r="F25" s="15">
        <f t="shared" si="0"/>
        <v>250000</v>
      </c>
      <c r="G25" s="40">
        <f t="shared" si="1"/>
        <v>250000</v>
      </c>
      <c r="H25" s="38">
        <f>SUM($G$2:G25)</f>
        <v>4955000</v>
      </c>
      <c r="I25" s="4">
        <v>71</v>
      </c>
      <c r="J25" s="50" t="s">
        <v>69</v>
      </c>
      <c r="K25" s="4"/>
      <c r="L25" s="4"/>
      <c r="M25" s="4"/>
      <c r="N25" s="4"/>
      <c r="O25" s="4"/>
      <c r="P25" s="10"/>
      <c r="Q25" s="10"/>
      <c r="R25" s="10"/>
      <c r="S25" s="10"/>
      <c r="T25" s="10"/>
      <c r="U25" s="5"/>
      <c r="V25" s="4"/>
      <c r="W25" s="4"/>
      <c r="X25" s="8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5"/>
      <c r="BS25" s="6"/>
      <c r="BT25" s="6"/>
      <c r="BU25" s="7"/>
      <c r="BV25" s="7"/>
      <c r="BW25" s="4"/>
      <c r="BX25" s="4"/>
      <c r="BY25" s="7"/>
      <c r="BZ25" s="4"/>
      <c r="CA25" s="8"/>
      <c r="CB25" s="5"/>
      <c r="CC25" s="5"/>
      <c r="CD25" s="4"/>
    </row>
    <row r="26" spans="1:82" ht="15" customHeight="1" x14ac:dyDescent="0.15">
      <c r="A26" s="58" t="s">
        <v>153</v>
      </c>
      <c r="B26" s="4" t="s">
        <v>72</v>
      </c>
      <c r="C26" s="16">
        <v>250000</v>
      </c>
      <c r="D26" s="38">
        <f>SUM($C$2:C26)</f>
        <v>5205000</v>
      </c>
      <c r="E26" s="20">
        <v>25</v>
      </c>
      <c r="F26" s="15">
        <f t="shared" si="0"/>
        <v>250000</v>
      </c>
      <c r="G26" s="40">
        <f t="shared" si="1"/>
        <v>250000</v>
      </c>
      <c r="H26" s="38">
        <f>SUM($G$2:G26)</f>
        <v>5205000</v>
      </c>
      <c r="I26" s="4">
        <v>98</v>
      </c>
      <c r="J26" s="50" t="s">
        <v>69</v>
      </c>
      <c r="K26" s="4"/>
      <c r="L26" s="4"/>
      <c r="M26" s="4"/>
      <c r="N26" s="4"/>
      <c r="O26" s="4"/>
      <c r="P26" s="10"/>
      <c r="Q26" s="10"/>
      <c r="R26" s="10"/>
      <c r="S26" s="10"/>
      <c r="T26" s="10"/>
      <c r="U26" s="5"/>
      <c r="V26" s="4"/>
      <c r="W26" s="4"/>
      <c r="X26" s="8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5"/>
      <c r="BS26" s="6"/>
      <c r="BT26" s="6"/>
      <c r="BU26" s="7"/>
      <c r="BV26" s="7"/>
      <c r="BW26" s="4"/>
      <c r="BX26" s="4"/>
      <c r="BY26" s="7"/>
      <c r="BZ26" s="4"/>
      <c r="CA26" s="8"/>
      <c r="CB26" s="5"/>
      <c r="CC26" s="5"/>
      <c r="CD26" s="4"/>
    </row>
    <row r="27" spans="1:82" ht="15" customHeight="1" x14ac:dyDescent="0.15">
      <c r="A27" s="58" t="s">
        <v>154</v>
      </c>
      <c r="B27" s="4" t="s">
        <v>73</v>
      </c>
      <c r="C27" s="16">
        <v>250000</v>
      </c>
      <c r="D27" s="38">
        <f>SUM($C$2:C27)</f>
        <v>5455000</v>
      </c>
      <c r="E27" s="20">
        <v>25</v>
      </c>
      <c r="F27" s="15">
        <f t="shared" si="0"/>
        <v>250000</v>
      </c>
      <c r="G27" s="40">
        <f t="shared" si="1"/>
        <v>250000</v>
      </c>
      <c r="H27" s="38">
        <f>SUM($G$2:G27)</f>
        <v>5455000</v>
      </c>
      <c r="I27" s="4">
        <v>139</v>
      </c>
      <c r="J27" s="50" t="s">
        <v>69</v>
      </c>
      <c r="K27" s="4"/>
      <c r="L27" s="4"/>
      <c r="M27" s="4"/>
      <c r="N27" s="4"/>
      <c r="O27" s="4"/>
      <c r="P27" s="10"/>
      <c r="Q27" s="10"/>
      <c r="R27" s="10"/>
      <c r="S27" s="10"/>
      <c r="T27" s="10"/>
      <c r="U27" s="5"/>
      <c r="V27" s="4"/>
      <c r="W27" s="4"/>
      <c r="X27" s="8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5"/>
      <c r="BS27" s="6"/>
      <c r="BT27" s="6"/>
      <c r="BU27" s="7"/>
      <c r="BV27" s="7"/>
      <c r="BW27" s="4"/>
      <c r="BX27" s="4"/>
      <c r="BY27" s="7"/>
      <c r="BZ27" s="4"/>
      <c r="CA27" s="8"/>
      <c r="CB27" s="5"/>
      <c r="CC27" s="5"/>
      <c r="CD27" s="4"/>
    </row>
    <row r="28" spans="1:82" ht="15" customHeight="1" x14ac:dyDescent="0.15">
      <c r="A28" s="58" t="s">
        <v>155</v>
      </c>
      <c r="B28" s="4" t="s">
        <v>70</v>
      </c>
      <c r="C28" s="16">
        <v>233000</v>
      </c>
      <c r="D28" s="38">
        <f>SUM($C$2:C28)</f>
        <v>5688000</v>
      </c>
      <c r="E28" s="20">
        <v>25</v>
      </c>
      <c r="F28" s="15">
        <f t="shared" si="0"/>
        <v>233000</v>
      </c>
      <c r="G28" s="40">
        <f t="shared" si="1"/>
        <v>233000</v>
      </c>
      <c r="H28" s="38">
        <f>SUM($G$2:G28)</f>
        <v>5688000</v>
      </c>
      <c r="I28" s="4">
        <v>185</v>
      </c>
      <c r="J28" s="50" t="s">
        <v>68</v>
      </c>
      <c r="K28" s="4"/>
      <c r="L28" s="4"/>
      <c r="M28" s="4"/>
      <c r="N28" s="4"/>
      <c r="O28" s="4"/>
      <c r="P28" s="10"/>
      <c r="Q28" s="10"/>
      <c r="R28" s="10"/>
      <c r="S28" s="10"/>
      <c r="T28" s="10"/>
      <c r="U28" s="5"/>
      <c r="V28" s="4"/>
      <c r="W28" s="4"/>
      <c r="X28" s="8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5"/>
      <c r="BS28" s="6"/>
      <c r="BT28" s="6"/>
      <c r="BU28" s="7"/>
      <c r="BV28" s="7"/>
      <c r="BW28" s="4"/>
      <c r="BX28" s="4"/>
      <c r="BY28" s="7"/>
      <c r="BZ28" s="4"/>
      <c r="CA28" s="8"/>
      <c r="CB28" s="5"/>
      <c r="CC28" s="5"/>
      <c r="CD28" s="4"/>
    </row>
    <row r="29" spans="1:82" ht="15" customHeight="1" x14ac:dyDescent="0.15">
      <c r="A29" s="58" t="s">
        <v>156</v>
      </c>
      <c r="B29" s="4" t="s">
        <v>71</v>
      </c>
      <c r="C29" s="16">
        <v>250000</v>
      </c>
      <c r="D29" s="38">
        <f>SUM($C$2:C29)</f>
        <v>5938000</v>
      </c>
      <c r="E29" s="20">
        <v>24</v>
      </c>
      <c r="F29" s="15">
        <f t="shared" si="0"/>
        <v>250000</v>
      </c>
      <c r="G29" s="40">
        <f t="shared" si="1"/>
        <v>250000</v>
      </c>
      <c r="H29" s="38">
        <f>SUM($G$2:G29)</f>
        <v>5938000</v>
      </c>
      <c r="I29" s="4">
        <v>85</v>
      </c>
      <c r="J29" s="50" t="s">
        <v>68</v>
      </c>
      <c r="K29" s="4"/>
      <c r="L29" s="4"/>
      <c r="M29" s="4"/>
      <c r="N29" s="4"/>
      <c r="O29" s="4"/>
      <c r="P29" s="10"/>
      <c r="Q29" s="10"/>
      <c r="R29" s="10"/>
      <c r="S29" s="10"/>
      <c r="T29" s="10"/>
      <c r="U29" s="5"/>
      <c r="V29" s="4"/>
      <c r="W29" s="4"/>
      <c r="X29" s="8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5"/>
      <c r="BS29" s="6"/>
      <c r="BT29" s="6"/>
      <c r="BU29" s="7"/>
      <c r="BV29" s="7"/>
      <c r="BW29" s="4"/>
      <c r="BX29" s="4"/>
      <c r="BY29" s="7"/>
      <c r="BZ29" s="4"/>
      <c r="CA29" s="8"/>
      <c r="CD29" s="4"/>
    </row>
    <row r="30" spans="1:82" ht="15" customHeight="1" x14ac:dyDescent="0.15">
      <c r="A30" s="58" t="s">
        <v>157</v>
      </c>
      <c r="B30" s="4" t="s">
        <v>71</v>
      </c>
      <c r="C30" s="16">
        <v>249000</v>
      </c>
      <c r="D30" s="38">
        <f>SUM($C$2:C30)</f>
        <v>6187000</v>
      </c>
      <c r="E30" s="20">
        <v>24</v>
      </c>
      <c r="F30" s="15">
        <f t="shared" si="0"/>
        <v>249000</v>
      </c>
      <c r="G30" s="40">
        <f t="shared" si="1"/>
        <v>249000</v>
      </c>
      <c r="H30" s="38">
        <f>SUM($G$2:G30)</f>
        <v>6187000</v>
      </c>
      <c r="I30" s="4">
        <v>143</v>
      </c>
      <c r="J30" s="50" t="s">
        <v>68</v>
      </c>
      <c r="K30" s="4"/>
      <c r="L30" s="4"/>
      <c r="M30" s="4"/>
      <c r="N30" s="4"/>
      <c r="O30" s="4"/>
      <c r="P30" s="10"/>
      <c r="Q30" s="10"/>
      <c r="R30" s="10"/>
      <c r="S30" s="10"/>
      <c r="T30" s="10"/>
      <c r="U30" s="5"/>
      <c r="V30" s="4"/>
      <c r="W30" s="4"/>
      <c r="X30" s="8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5"/>
      <c r="BS30" s="6"/>
      <c r="BT30" s="6"/>
      <c r="BU30" s="7"/>
      <c r="BV30" s="7"/>
      <c r="BW30" s="4"/>
      <c r="BX30" s="4"/>
      <c r="BY30" s="7"/>
      <c r="BZ30" s="4"/>
      <c r="CA30" s="8"/>
      <c r="CB30" s="5"/>
      <c r="CC30" s="5"/>
      <c r="CD30" s="4"/>
    </row>
    <row r="31" spans="1:82" ht="15" customHeight="1" x14ac:dyDescent="0.15">
      <c r="A31" s="58" t="s">
        <v>158</v>
      </c>
      <c r="B31" s="4" t="s">
        <v>72</v>
      </c>
      <c r="C31" s="16">
        <v>140000</v>
      </c>
      <c r="D31" s="38">
        <f>SUM($C$2:C31)</f>
        <v>6327000</v>
      </c>
      <c r="E31" s="20">
        <v>24</v>
      </c>
      <c r="F31" s="15">
        <f t="shared" si="0"/>
        <v>140000</v>
      </c>
      <c r="G31" s="40">
        <f t="shared" si="1"/>
        <v>140000</v>
      </c>
      <c r="H31" s="38">
        <f>SUM($G$2:G31)</f>
        <v>6327000</v>
      </c>
      <c r="I31" s="4">
        <v>119</v>
      </c>
      <c r="J31" s="50" t="s">
        <v>69</v>
      </c>
      <c r="K31" s="4"/>
      <c r="L31" s="4"/>
      <c r="M31" s="4"/>
      <c r="N31" s="4"/>
      <c r="O31" s="4"/>
      <c r="P31" s="10"/>
      <c r="Q31" s="10"/>
      <c r="R31" s="10"/>
      <c r="S31" s="10"/>
      <c r="T31" s="10"/>
      <c r="U31" s="5"/>
      <c r="V31" s="4"/>
      <c r="W31" s="4"/>
      <c r="X31" s="8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5"/>
      <c r="BS31" s="6"/>
      <c r="BT31" s="6"/>
      <c r="BU31" s="7"/>
      <c r="BV31" s="7"/>
      <c r="BW31" s="4"/>
      <c r="BX31" s="4"/>
      <c r="BY31" s="7"/>
      <c r="BZ31" s="4"/>
      <c r="CA31" s="8"/>
      <c r="CB31" s="5"/>
      <c r="CC31" s="5"/>
      <c r="CD31" s="4"/>
    </row>
    <row r="32" spans="1:82" ht="15" customHeight="1" x14ac:dyDescent="0.15">
      <c r="A32" s="58" t="s">
        <v>159</v>
      </c>
      <c r="B32" s="4" t="s">
        <v>71</v>
      </c>
      <c r="C32" s="16">
        <v>250000</v>
      </c>
      <c r="D32" s="38">
        <f>SUM($C$2:C32)</f>
        <v>6577000</v>
      </c>
      <c r="E32" s="20">
        <v>24</v>
      </c>
      <c r="F32" s="15">
        <f t="shared" si="0"/>
        <v>250000</v>
      </c>
      <c r="G32" s="40">
        <f t="shared" si="1"/>
        <v>250000</v>
      </c>
      <c r="H32" s="38">
        <f>SUM($G$2:G32)</f>
        <v>6577000</v>
      </c>
      <c r="I32" s="4">
        <v>136</v>
      </c>
      <c r="J32" s="50" t="s">
        <v>68</v>
      </c>
      <c r="K32" s="4"/>
      <c r="L32" s="4"/>
      <c r="M32" s="4"/>
      <c r="N32" s="4"/>
      <c r="O32" s="4"/>
      <c r="P32" s="10"/>
      <c r="Q32" s="10"/>
      <c r="R32" s="10"/>
      <c r="S32" s="10"/>
      <c r="T32" s="10"/>
      <c r="U32" s="5"/>
      <c r="V32" s="4"/>
      <c r="W32" s="4"/>
      <c r="X32" s="8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5"/>
      <c r="BS32" s="6"/>
      <c r="BT32" s="6"/>
      <c r="BU32" s="7"/>
      <c r="BV32" s="7"/>
      <c r="BW32" s="4"/>
      <c r="BX32" s="4"/>
      <c r="BY32" s="7"/>
      <c r="BZ32" s="4"/>
      <c r="CA32" s="8"/>
      <c r="CB32" s="5"/>
      <c r="CC32" s="5"/>
      <c r="CD32" s="4"/>
    </row>
    <row r="33" spans="1:82" ht="15" customHeight="1" x14ac:dyDescent="0.15">
      <c r="A33" s="58" t="s">
        <v>160</v>
      </c>
      <c r="B33" s="4" t="s">
        <v>72</v>
      </c>
      <c r="C33" s="16">
        <v>111000</v>
      </c>
      <c r="D33" s="38">
        <f>SUM($C$2:C33)</f>
        <v>6688000</v>
      </c>
      <c r="E33" s="20">
        <v>24</v>
      </c>
      <c r="F33" s="15">
        <f t="shared" si="0"/>
        <v>111000</v>
      </c>
      <c r="G33" s="40">
        <f t="shared" si="1"/>
        <v>111000</v>
      </c>
      <c r="H33" s="38">
        <f>SUM($G$2:G33)</f>
        <v>6688000</v>
      </c>
      <c r="I33" s="4">
        <v>286</v>
      </c>
      <c r="J33" s="50" t="s">
        <v>69</v>
      </c>
      <c r="K33" s="4"/>
      <c r="L33" s="4"/>
      <c r="M33" s="4"/>
      <c r="N33" s="4"/>
      <c r="O33" s="4"/>
      <c r="P33" s="10"/>
      <c r="Q33" s="10"/>
      <c r="R33" s="10"/>
      <c r="S33" s="10"/>
      <c r="T33" s="10"/>
      <c r="U33" s="5"/>
      <c r="V33" s="4"/>
      <c r="W33" s="4"/>
      <c r="X33" s="8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5"/>
      <c r="BS33" s="6"/>
      <c r="BT33" s="6"/>
      <c r="BU33" s="7"/>
      <c r="BV33" s="7"/>
      <c r="BW33" s="4"/>
      <c r="BX33" s="4"/>
      <c r="BY33" s="7"/>
      <c r="BZ33" s="4"/>
      <c r="CA33" s="8"/>
      <c r="CB33" s="5"/>
      <c r="CC33" s="5"/>
      <c r="CD33" s="4"/>
    </row>
    <row r="34" spans="1:82" ht="15" customHeight="1" x14ac:dyDescent="0.15">
      <c r="A34" s="58" t="s">
        <v>161</v>
      </c>
      <c r="B34" s="4" t="s">
        <v>74</v>
      </c>
      <c r="C34" s="15">
        <v>230000</v>
      </c>
      <c r="D34" s="38">
        <f>SUM($C$2:C34)</f>
        <v>6918000</v>
      </c>
      <c r="E34" s="20">
        <v>24</v>
      </c>
      <c r="F34" s="15">
        <f t="shared" ref="F34:F65" si="2">C34</f>
        <v>230000</v>
      </c>
      <c r="G34" s="40">
        <f t="shared" ref="G34:G65" si="3">FLOOR(F34,1000)</f>
        <v>230000</v>
      </c>
      <c r="H34" s="38">
        <f>SUM($G$2:G34)</f>
        <v>6918000</v>
      </c>
      <c r="I34" s="4">
        <v>412</v>
      </c>
      <c r="J34" s="50" t="s">
        <v>69</v>
      </c>
      <c r="K34" s="1"/>
      <c r="L34" s="4"/>
      <c r="M34" s="4"/>
      <c r="N34" s="4"/>
      <c r="O34" s="1"/>
      <c r="P34" s="10"/>
      <c r="Q34" s="10"/>
      <c r="R34" s="10"/>
      <c r="S34" s="10"/>
      <c r="T34" s="10"/>
      <c r="U34" s="2"/>
      <c r="V34" s="1"/>
      <c r="W34" s="1"/>
      <c r="X34" s="3"/>
      <c r="Y34" s="1"/>
      <c r="Z34" s="1"/>
      <c r="AA34" s="1"/>
      <c r="AB34" s="1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5"/>
      <c r="BS34" s="6"/>
      <c r="BT34" s="6"/>
      <c r="BU34" s="7"/>
      <c r="BV34" s="7"/>
      <c r="BW34" s="4"/>
      <c r="BX34" s="4"/>
      <c r="BY34" s="7"/>
      <c r="BZ34" s="4"/>
      <c r="CA34" s="8"/>
      <c r="CD34" s="4"/>
    </row>
    <row r="35" spans="1:82" ht="15" customHeight="1" x14ac:dyDescent="0.15">
      <c r="A35" s="58" t="s">
        <v>162</v>
      </c>
      <c r="B35" s="4" t="s">
        <v>73</v>
      </c>
      <c r="C35" s="16">
        <v>250000</v>
      </c>
      <c r="D35" s="38">
        <f>SUM($C$2:C35)</f>
        <v>7168000</v>
      </c>
      <c r="E35" s="20">
        <v>24</v>
      </c>
      <c r="F35" s="15">
        <f t="shared" si="2"/>
        <v>250000</v>
      </c>
      <c r="G35" s="40">
        <f t="shared" si="3"/>
        <v>250000</v>
      </c>
      <c r="H35" s="38">
        <f>SUM($G$2:G35)</f>
        <v>7168000</v>
      </c>
      <c r="I35" s="4">
        <v>152</v>
      </c>
      <c r="J35" s="50" t="s">
        <v>69</v>
      </c>
      <c r="K35" s="4"/>
      <c r="L35" s="4"/>
      <c r="M35" s="4"/>
      <c r="N35" s="4"/>
      <c r="O35" s="4"/>
      <c r="P35" s="10"/>
      <c r="Q35" s="10"/>
      <c r="R35" s="10"/>
      <c r="S35" s="10"/>
      <c r="T35" s="10"/>
      <c r="U35" s="5"/>
      <c r="V35" s="4"/>
      <c r="W35" s="4"/>
      <c r="X35" s="8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5"/>
      <c r="BS35" s="6"/>
      <c r="BT35" s="6"/>
      <c r="BU35" s="7"/>
      <c r="BV35" s="7"/>
      <c r="BW35" s="4"/>
      <c r="BX35" s="4"/>
      <c r="BY35" s="7"/>
      <c r="BZ35" s="4"/>
      <c r="CA35" s="8"/>
      <c r="CB35" s="5"/>
      <c r="CC35" s="5"/>
      <c r="CD35" s="4"/>
    </row>
    <row r="36" spans="1:82" ht="15" customHeight="1" x14ac:dyDescent="0.15">
      <c r="A36" s="58" t="s">
        <v>163</v>
      </c>
      <c r="B36" s="4" t="s">
        <v>72</v>
      </c>
      <c r="C36" s="16">
        <v>200000</v>
      </c>
      <c r="D36" s="38">
        <f>SUM($C$2:C36)</f>
        <v>7368000</v>
      </c>
      <c r="E36" s="20">
        <v>24</v>
      </c>
      <c r="F36" s="15">
        <f t="shared" si="2"/>
        <v>200000</v>
      </c>
      <c r="G36" s="40">
        <f t="shared" si="3"/>
        <v>200000</v>
      </c>
      <c r="H36" s="38">
        <f>SUM($G$2:G36)</f>
        <v>7368000</v>
      </c>
      <c r="I36" s="4">
        <v>226</v>
      </c>
      <c r="J36" s="50" t="s">
        <v>69</v>
      </c>
      <c r="K36" s="4"/>
      <c r="L36" s="4"/>
      <c r="M36" s="4"/>
      <c r="N36" s="4"/>
      <c r="O36" s="4"/>
      <c r="P36" s="10"/>
      <c r="Q36" s="10"/>
      <c r="R36" s="10"/>
      <c r="S36" s="10"/>
      <c r="T36" s="10"/>
      <c r="U36" s="5"/>
      <c r="V36" s="4"/>
      <c r="W36" s="4"/>
      <c r="X36" s="8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5"/>
      <c r="BS36" s="6"/>
      <c r="BT36" s="6"/>
      <c r="BU36" s="7"/>
      <c r="BV36" s="7"/>
      <c r="BW36" s="4"/>
      <c r="BX36" s="4"/>
      <c r="BY36" s="7"/>
      <c r="BZ36" s="4"/>
      <c r="CA36" s="8"/>
      <c r="CD36" s="4"/>
    </row>
    <row r="37" spans="1:82" ht="15" customHeight="1" x14ac:dyDescent="0.15">
      <c r="A37" s="58" t="s">
        <v>164</v>
      </c>
      <c r="B37" s="4" t="s">
        <v>72</v>
      </c>
      <c r="C37" s="16">
        <v>137000</v>
      </c>
      <c r="D37" s="38">
        <f>SUM($C$2:C37)</f>
        <v>7505000</v>
      </c>
      <c r="E37" s="20">
        <v>24</v>
      </c>
      <c r="F37" s="15">
        <f t="shared" si="2"/>
        <v>137000</v>
      </c>
      <c r="G37" s="40">
        <f t="shared" si="3"/>
        <v>137000</v>
      </c>
      <c r="H37" s="38">
        <f>SUM($G$2:G37)</f>
        <v>7505000</v>
      </c>
      <c r="I37" s="4">
        <v>132</v>
      </c>
      <c r="J37" s="50" t="s">
        <v>69</v>
      </c>
      <c r="K37" s="4"/>
      <c r="L37" s="4"/>
      <c r="M37" s="4"/>
      <c r="N37" s="4"/>
      <c r="O37" s="4"/>
      <c r="P37" s="10"/>
      <c r="Q37" s="10"/>
      <c r="R37" s="10"/>
      <c r="S37" s="10"/>
      <c r="T37" s="10"/>
      <c r="U37" s="5"/>
      <c r="V37" s="4"/>
      <c r="W37" s="4"/>
      <c r="X37" s="8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5"/>
      <c r="BS37" s="6"/>
      <c r="BT37" s="6"/>
      <c r="BU37" s="7"/>
      <c r="BV37" s="7"/>
      <c r="BW37" s="4"/>
      <c r="BX37" s="4"/>
      <c r="BY37" s="7"/>
      <c r="BZ37" s="4"/>
      <c r="CA37" s="8"/>
      <c r="CB37" s="5"/>
      <c r="CC37" s="5"/>
      <c r="CD37" s="4"/>
    </row>
    <row r="38" spans="1:82" ht="15" customHeight="1" x14ac:dyDescent="0.15">
      <c r="A38" s="58" t="s">
        <v>165</v>
      </c>
      <c r="B38" s="4" t="s">
        <v>73</v>
      </c>
      <c r="C38" s="16">
        <v>113000</v>
      </c>
      <c r="D38" s="38">
        <f>SUM($C$2:C38)</f>
        <v>7618000</v>
      </c>
      <c r="E38" s="20">
        <v>24</v>
      </c>
      <c r="F38" s="15">
        <f t="shared" si="2"/>
        <v>113000</v>
      </c>
      <c r="G38" s="40">
        <f t="shared" si="3"/>
        <v>113000</v>
      </c>
      <c r="H38" s="38">
        <f>SUM($G$2:G38)</f>
        <v>7618000</v>
      </c>
      <c r="I38" s="4">
        <v>99</v>
      </c>
      <c r="J38" s="50" t="s">
        <v>69</v>
      </c>
      <c r="K38" s="4"/>
      <c r="L38" s="4"/>
      <c r="M38" s="4"/>
      <c r="N38" s="4"/>
      <c r="O38" s="4"/>
      <c r="P38" s="10"/>
      <c r="Q38" s="10"/>
      <c r="R38" s="10"/>
      <c r="S38" s="10"/>
      <c r="T38" s="10"/>
      <c r="U38" s="5"/>
      <c r="V38" s="4"/>
      <c r="W38" s="4"/>
      <c r="X38" s="8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5"/>
      <c r="BS38" s="6"/>
      <c r="BT38" s="6"/>
      <c r="BU38" s="7"/>
      <c r="BV38" s="7"/>
      <c r="BW38" s="4"/>
      <c r="BX38" s="4"/>
      <c r="BY38" s="7"/>
      <c r="BZ38" s="4"/>
      <c r="CA38" s="8"/>
      <c r="CB38" s="5"/>
      <c r="CC38" s="5"/>
      <c r="CD38" s="4"/>
    </row>
    <row r="39" spans="1:82" ht="15" customHeight="1" x14ac:dyDescent="0.15">
      <c r="A39" s="58" t="s">
        <v>166</v>
      </c>
      <c r="B39" s="4" t="s">
        <v>71</v>
      </c>
      <c r="C39" s="16">
        <v>125000</v>
      </c>
      <c r="D39" s="38">
        <f>SUM($C$2:C39)</f>
        <v>7743000</v>
      </c>
      <c r="E39" s="20">
        <v>24</v>
      </c>
      <c r="F39" s="15">
        <f t="shared" si="2"/>
        <v>125000</v>
      </c>
      <c r="G39" s="40">
        <f t="shared" si="3"/>
        <v>125000</v>
      </c>
      <c r="H39" s="38">
        <f>SUM($G$2:G39)</f>
        <v>7743000</v>
      </c>
      <c r="I39" s="4">
        <v>61</v>
      </c>
      <c r="J39" s="50" t="s">
        <v>68</v>
      </c>
      <c r="K39" s="4"/>
      <c r="L39" s="4"/>
      <c r="M39" s="4"/>
      <c r="N39" s="4"/>
      <c r="O39" s="4"/>
      <c r="P39" s="10"/>
      <c r="Q39" s="10"/>
      <c r="R39" s="10"/>
      <c r="S39" s="10"/>
      <c r="T39" s="10"/>
      <c r="U39" s="5"/>
      <c r="V39" s="4"/>
      <c r="W39" s="4"/>
      <c r="X39" s="8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5"/>
      <c r="BS39" s="6"/>
      <c r="BT39" s="6"/>
      <c r="BU39" s="7"/>
      <c r="BV39" s="7"/>
      <c r="BW39" s="4"/>
      <c r="BX39" s="4"/>
      <c r="BY39" s="7"/>
      <c r="BZ39" s="4"/>
      <c r="CA39" s="8"/>
      <c r="CB39" s="5"/>
      <c r="CC39" s="5"/>
      <c r="CD39" s="4"/>
    </row>
    <row r="40" spans="1:82" ht="15" customHeight="1" x14ac:dyDescent="0.15">
      <c r="A40" s="58" t="s">
        <v>167</v>
      </c>
      <c r="B40" s="4" t="s">
        <v>74</v>
      </c>
      <c r="C40" s="16">
        <v>250000</v>
      </c>
      <c r="D40" s="38">
        <f>SUM($C$2:C40)</f>
        <v>7993000</v>
      </c>
      <c r="E40" s="20">
        <v>24</v>
      </c>
      <c r="F40" s="15">
        <f t="shared" si="2"/>
        <v>250000</v>
      </c>
      <c r="G40" s="40">
        <f t="shared" si="3"/>
        <v>250000</v>
      </c>
      <c r="H40" s="38">
        <f>SUM($G$2:G40)</f>
        <v>7993000</v>
      </c>
      <c r="I40" s="4">
        <v>246</v>
      </c>
      <c r="J40" s="50" t="s">
        <v>69</v>
      </c>
      <c r="K40" s="4"/>
      <c r="L40" s="4"/>
      <c r="M40" s="4"/>
      <c r="N40" s="4"/>
      <c r="O40" s="4"/>
      <c r="P40" s="10"/>
      <c r="Q40" s="10"/>
      <c r="R40" s="10"/>
      <c r="S40" s="10"/>
      <c r="T40" s="10"/>
      <c r="U40" s="5"/>
      <c r="V40" s="4"/>
      <c r="W40" s="4"/>
      <c r="X40" s="8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5"/>
      <c r="BS40" s="6"/>
      <c r="BT40" s="6"/>
      <c r="BU40" s="7"/>
      <c r="BV40" s="7"/>
      <c r="BW40" s="4"/>
      <c r="BX40" s="4"/>
      <c r="BY40" s="7"/>
      <c r="BZ40" s="4"/>
      <c r="CA40" s="8"/>
      <c r="CD40" s="4"/>
    </row>
    <row r="41" spans="1:82" ht="15" customHeight="1" x14ac:dyDescent="0.15">
      <c r="A41" s="58" t="s">
        <v>168</v>
      </c>
      <c r="B41" s="4" t="s">
        <v>72</v>
      </c>
      <c r="C41" s="16">
        <v>250000</v>
      </c>
      <c r="D41" s="38">
        <f>SUM($C$2:C41)</f>
        <v>8243000</v>
      </c>
      <c r="E41" s="20">
        <v>24</v>
      </c>
      <c r="F41" s="15">
        <f t="shared" si="2"/>
        <v>250000</v>
      </c>
      <c r="G41" s="40">
        <f t="shared" si="3"/>
        <v>250000</v>
      </c>
      <c r="H41" s="38">
        <f>SUM($G$2:G41)</f>
        <v>8243000</v>
      </c>
      <c r="I41" s="4">
        <v>245</v>
      </c>
      <c r="J41" s="50" t="s">
        <v>69</v>
      </c>
      <c r="K41" s="4"/>
      <c r="L41" s="4"/>
      <c r="M41" s="4"/>
      <c r="N41" s="4"/>
      <c r="O41" s="4"/>
      <c r="P41" s="10"/>
      <c r="Q41" s="10"/>
      <c r="R41" s="10"/>
      <c r="S41" s="10"/>
      <c r="T41" s="10"/>
      <c r="U41" s="5"/>
      <c r="V41" s="4"/>
      <c r="W41" s="4"/>
      <c r="X41" s="8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5"/>
      <c r="BS41" s="6"/>
      <c r="BT41" s="6"/>
      <c r="BU41" s="7"/>
      <c r="BV41" s="7"/>
      <c r="BW41" s="4"/>
      <c r="BX41" s="4"/>
      <c r="BY41" s="7"/>
      <c r="BZ41" s="4"/>
      <c r="CA41" s="8"/>
      <c r="CD41" s="4"/>
    </row>
    <row r="42" spans="1:82" ht="15" customHeight="1" x14ac:dyDescent="0.15">
      <c r="A42" s="58" t="s">
        <v>169</v>
      </c>
      <c r="B42" s="4" t="s">
        <v>72</v>
      </c>
      <c r="C42" s="16">
        <v>82000</v>
      </c>
      <c r="D42" s="38">
        <f>SUM($C$2:C42)</f>
        <v>8325000</v>
      </c>
      <c r="E42" s="20">
        <v>24</v>
      </c>
      <c r="F42" s="15">
        <f t="shared" si="2"/>
        <v>82000</v>
      </c>
      <c r="G42" s="40">
        <f t="shared" si="3"/>
        <v>82000</v>
      </c>
      <c r="H42" s="38">
        <f>SUM($G$2:G42)</f>
        <v>8325000</v>
      </c>
      <c r="I42" s="4">
        <v>128</v>
      </c>
      <c r="J42" s="50" t="s">
        <v>69</v>
      </c>
      <c r="K42" s="4"/>
      <c r="L42" s="4"/>
      <c r="M42" s="4"/>
      <c r="N42" s="4"/>
      <c r="O42" s="4"/>
      <c r="P42" s="10"/>
      <c r="Q42" s="10"/>
      <c r="R42" s="10"/>
      <c r="S42" s="10"/>
      <c r="T42" s="10"/>
      <c r="U42" s="5"/>
      <c r="V42" s="4"/>
      <c r="W42" s="4"/>
      <c r="X42" s="8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5"/>
      <c r="BS42" s="6"/>
      <c r="BT42" s="6"/>
      <c r="BU42" s="7"/>
      <c r="BV42" s="7"/>
      <c r="BW42" s="4"/>
      <c r="BX42" s="4"/>
      <c r="BY42" s="7"/>
      <c r="BZ42" s="4"/>
      <c r="CA42" s="8"/>
      <c r="CB42" s="5"/>
      <c r="CC42" s="5"/>
      <c r="CD42" s="4"/>
    </row>
    <row r="43" spans="1:82" ht="15" customHeight="1" x14ac:dyDescent="0.15">
      <c r="A43" s="58" t="s">
        <v>170</v>
      </c>
      <c r="B43" s="4" t="s">
        <v>72</v>
      </c>
      <c r="C43" s="16">
        <v>250000</v>
      </c>
      <c r="D43" s="38">
        <f>SUM($C$2:C43)</f>
        <v>8575000</v>
      </c>
      <c r="E43" s="20">
        <v>24</v>
      </c>
      <c r="F43" s="15">
        <f t="shared" si="2"/>
        <v>250000</v>
      </c>
      <c r="G43" s="40">
        <f t="shared" si="3"/>
        <v>250000</v>
      </c>
      <c r="H43" s="38">
        <f>SUM($G$2:G43)</f>
        <v>8575000</v>
      </c>
      <c r="I43" s="4">
        <v>65</v>
      </c>
      <c r="J43" s="50" t="s">
        <v>69</v>
      </c>
      <c r="K43" s="4"/>
      <c r="L43" s="4"/>
      <c r="M43" s="4"/>
      <c r="N43" s="4"/>
      <c r="O43" s="4"/>
      <c r="P43" s="10"/>
      <c r="Q43" s="10"/>
      <c r="R43" s="10"/>
      <c r="S43" s="10"/>
      <c r="T43" s="10"/>
      <c r="U43" s="5"/>
      <c r="V43" s="4"/>
      <c r="W43" s="4"/>
      <c r="X43" s="8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5"/>
      <c r="BS43" s="6"/>
      <c r="BT43" s="6"/>
      <c r="BU43" s="7"/>
      <c r="BV43" s="7"/>
      <c r="BW43" s="4"/>
      <c r="BX43" s="4"/>
      <c r="BY43" s="7"/>
      <c r="BZ43" s="4"/>
      <c r="CA43" s="8"/>
      <c r="CB43" s="5"/>
      <c r="CC43" s="5"/>
      <c r="CD43" s="4"/>
    </row>
    <row r="44" spans="1:82" ht="15" customHeight="1" x14ac:dyDescent="0.15">
      <c r="A44" s="58" t="s">
        <v>171</v>
      </c>
      <c r="B44" s="4" t="s">
        <v>70</v>
      </c>
      <c r="C44" s="16">
        <v>250000</v>
      </c>
      <c r="D44" s="38">
        <f>SUM($C$2:C44)</f>
        <v>8825000</v>
      </c>
      <c r="E44" s="20">
        <v>23</v>
      </c>
      <c r="F44" s="15">
        <f t="shared" si="2"/>
        <v>250000</v>
      </c>
      <c r="G44" s="40">
        <f t="shared" si="3"/>
        <v>250000</v>
      </c>
      <c r="H44" s="38">
        <f>SUM($G$2:G44)</f>
        <v>8825000</v>
      </c>
      <c r="I44" s="4">
        <v>423</v>
      </c>
      <c r="J44" s="50" t="s">
        <v>68</v>
      </c>
      <c r="K44" s="4"/>
      <c r="L44" s="4"/>
      <c r="M44" s="4"/>
      <c r="N44" s="4"/>
      <c r="O44" s="4"/>
      <c r="P44" s="10"/>
      <c r="Q44" s="10"/>
      <c r="R44" s="10"/>
      <c r="S44" s="10"/>
      <c r="T44" s="10"/>
      <c r="U44" s="5"/>
      <c r="V44" s="4"/>
      <c r="W44" s="4"/>
      <c r="X44" s="8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5"/>
      <c r="BS44" s="6"/>
      <c r="BT44" s="6"/>
      <c r="BU44" s="7"/>
      <c r="BV44" s="7"/>
      <c r="BW44" s="4"/>
      <c r="BX44" s="4"/>
      <c r="BY44" s="7"/>
      <c r="BZ44" s="4"/>
      <c r="CA44" s="8"/>
      <c r="CB44" s="5"/>
      <c r="CC44" s="5"/>
      <c r="CD44" s="4"/>
    </row>
    <row r="45" spans="1:82" ht="15" customHeight="1" x14ac:dyDescent="0.15">
      <c r="A45" s="58" t="s">
        <v>172</v>
      </c>
      <c r="B45" s="4" t="s">
        <v>73</v>
      </c>
      <c r="C45" s="16">
        <v>150000</v>
      </c>
      <c r="D45" s="38">
        <f>SUM($C$2:C45)</f>
        <v>8975000</v>
      </c>
      <c r="E45" s="20">
        <v>23</v>
      </c>
      <c r="F45" s="15">
        <f t="shared" si="2"/>
        <v>150000</v>
      </c>
      <c r="G45" s="40">
        <f t="shared" si="3"/>
        <v>150000</v>
      </c>
      <c r="H45" s="38">
        <f>SUM($G$2:G45)</f>
        <v>8975000</v>
      </c>
      <c r="I45" s="4">
        <v>359</v>
      </c>
      <c r="J45" s="50" t="s">
        <v>69</v>
      </c>
      <c r="K45" s="4"/>
      <c r="L45" s="4"/>
      <c r="M45" s="4"/>
      <c r="N45" s="4"/>
      <c r="O45" s="4"/>
      <c r="P45" s="10"/>
      <c r="Q45" s="10"/>
      <c r="R45" s="10"/>
      <c r="S45" s="10"/>
      <c r="T45" s="10"/>
      <c r="U45" s="5"/>
      <c r="V45" s="4"/>
      <c r="W45" s="4"/>
      <c r="X45" s="8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5"/>
      <c r="BS45" s="6"/>
      <c r="BT45" s="6"/>
      <c r="BU45" s="7"/>
      <c r="BV45" s="7"/>
      <c r="BW45" s="4"/>
      <c r="BX45" s="4"/>
      <c r="BY45" s="7"/>
      <c r="BZ45" s="4"/>
      <c r="CA45" s="8"/>
      <c r="CD45" s="4"/>
    </row>
    <row r="46" spans="1:82" ht="15" customHeight="1" x14ac:dyDescent="0.15">
      <c r="A46" s="58" t="s">
        <v>173</v>
      </c>
      <c r="B46" s="4" t="s">
        <v>71</v>
      </c>
      <c r="C46" s="16">
        <v>174000</v>
      </c>
      <c r="D46" s="38">
        <f>SUM($C$2:C46)</f>
        <v>9149000</v>
      </c>
      <c r="E46" s="20">
        <v>23</v>
      </c>
      <c r="F46" s="15">
        <f t="shared" si="2"/>
        <v>174000</v>
      </c>
      <c r="G46" s="40">
        <f t="shared" si="3"/>
        <v>174000</v>
      </c>
      <c r="H46" s="38">
        <f>SUM($G$2:G46)</f>
        <v>9149000</v>
      </c>
      <c r="I46" s="4">
        <v>459</v>
      </c>
      <c r="J46" s="50" t="s">
        <v>68</v>
      </c>
      <c r="K46" s="4"/>
      <c r="L46" s="4"/>
      <c r="M46" s="4"/>
      <c r="N46" s="4"/>
      <c r="O46" s="4"/>
      <c r="P46" s="10"/>
      <c r="Q46" s="10"/>
      <c r="R46" s="10"/>
      <c r="S46" s="10"/>
      <c r="T46" s="10"/>
      <c r="U46" s="5"/>
      <c r="V46" s="4"/>
      <c r="W46" s="4"/>
      <c r="X46" s="8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5"/>
      <c r="BS46" s="6"/>
      <c r="BT46" s="6"/>
      <c r="BU46" s="7"/>
      <c r="BV46" s="7"/>
      <c r="BW46" s="4"/>
      <c r="BX46" s="4"/>
      <c r="BY46" s="7"/>
      <c r="BZ46" s="4"/>
      <c r="CA46" s="8"/>
      <c r="CB46" s="5"/>
      <c r="CC46" s="5"/>
      <c r="CD46" s="4"/>
    </row>
    <row r="47" spans="1:82" ht="15" customHeight="1" x14ac:dyDescent="0.15">
      <c r="A47" s="58" t="s">
        <v>174</v>
      </c>
      <c r="B47" s="4" t="s">
        <v>72</v>
      </c>
      <c r="C47" s="16">
        <v>250000</v>
      </c>
      <c r="D47" s="38">
        <f>SUM($C$2:C47)</f>
        <v>9399000</v>
      </c>
      <c r="E47" s="20">
        <v>23</v>
      </c>
      <c r="F47" s="15">
        <f t="shared" si="2"/>
        <v>250000</v>
      </c>
      <c r="G47" s="40">
        <f t="shared" si="3"/>
        <v>250000</v>
      </c>
      <c r="H47" s="38">
        <f>SUM($G$2:G47)</f>
        <v>9399000</v>
      </c>
      <c r="I47" s="4">
        <v>472</v>
      </c>
      <c r="J47" s="50" t="s">
        <v>69</v>
      </c>
      <c r="K47" s="4"/>
      <c r="L47" s="4"/>
      <c r="M47" s="4"/>
      <c r="N47" s="4"/>
      <c r="O47" s="4"/>
      <c r="P47" s="10"/>
      <c r="Q47" s="10"/>
      <c r="R47" s="10"/>
      <c r="S47" s="10"/>
      <c r="T47" s="10"/>
      <c r="U47" s="5"/>
      <c r="V47" s="4"/>
      <c r="W47" s="4"/>
      <c r="X47" s="8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5"/>
      <c r="BS47" s="6"/>
      <c r="BT47" s="6"/>
      <c r="BU47" s="7"/>
      <c r="BV47" s="7"/>
      <c r="BW47" s="4"/>
      <c r="BX47" s="4"/>
      <c r="BY47" s="7"/>
      <c r="BZ47" s="4"/>
      <c r="CA47" s="8"/>
      <c r="CD47" s="4"/>
    </row>
    <row r="48" spans="1:82" ht="15" customHeight="1" x14ac:dyDescent="0.15">
      <c r="A48" s="58" t="s">
        <v>175</v>
      </c>
      <c r="B48" s="4" t="s">
        <v>73</v>
      </c>
      <c r="C48" s="16">
        <v>250000</v>
      </c>
      <c r="D48" s="38">
        <f>SUM($C$2:C48)</f>
        <v>9649000</v>
      </c>
      <c r="E48" s="20">
        <v>23</v>
      </c>
      <c r="F48" s="15">
        <f t="shared" si="2"/>
        <v>250000</v>
      </c>
      <c r="G48" s="40">
        <f t="shared" si="3"/>
        <v>250000</v>
      </c>
      <c r="H48" s="38">
        <f>SUM($G$2:G48)</f>
        <v>9649000</v>
      </c>
      <c r="I48" s="4">
        <v>420</v>
      </c>
      <c r="J48" s="50" t="s">
        <v>69</v>
      </c>
      <c r="K48" s="4"/>
      <c r="L48" s="4"/>
      <c r="M48" s="4"/>
      <c r="N48" s="4"/>
      <c r="O48" s="4"/>
      <c r="P48" s="10"/>
      <c r="Q48" s="10"/>
      <c r="R48" s="10"/>
      <c r="S48" s="10"/>
      <c r="T48" s="10"/>
      <c r="U48" s="5"/>
      <c r="V48" s="4"/>
      <c r="W48" s="4"/>
      <c r="X48" s="8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5"/>
      <c r="BS48" s="6"/>
      <c r="BT48" s="6"/>
      <c r="BU48" s="7"/>
      <c r="BV48" s="7"/>
      <c r="BW48" s="4"/>
      <c r="BX48" s="4"/>
      <c r="BY48" s="7"/>
      <c r="BZ48" s="4"/>
      <c r="CA48" s="8"/>
      <c r="CB48" s="5"/>
      <c r="CC48" s="5"/>
      <c r="CD48" s="4"/>
    </row>
    <row r="49" spans="1:82" ht="15" customHeight="1" x14ac:dyDescent="0.15">
      <c r="A49" s="58" t="s">
        <v>176</v>
      </c>
      <c r="B49" s="4" t="s">
        <v>74</v>
      </c>
      <c r="C49" s="16">
        <v>180000</v>
      </c>
      <c r="D49" s="38">
        <f>SUM($C$2:C49)</f>
        <v>9829000</v>
      </c>
      <c r="E49" s="20">
        <v>23</v>
      </c>
      <c r="F49" s="15">
        <f t="shared" si="2"/>
        <v>180000</v>
      </c>
      <c r="G49" s="40">
        <f t="shared" si="3"/>
        <v>180000</v>
      </c>
      <c r="H49" s="38">
        <f>SUM($G$2:G49)</f>
        <v>9829000</v>
      </c>
      <c r="I49" s="4">
        <v>347</v>
      </c>
      <c r="J49" s="50" t="s">
        <v>69</v>
      </c>
      <c r="K49" s="4"/>
      <c r="L49" s="4"/>
      <c r="M49" s="4"/>
      <c r="N49" s="4"/>
      <c r="O49" s="4"/>
      <c r="P49" s="10"/>
      <c r="Q49" s="10"/>
      <c r="R49" s="10"/>
      <c r="S49" s="10"/>
      <c r="T49" s="10"/>
      <c r="U49" s="5"/>
      <c r="V49" s="4"/>
      <c r="W49" s="4"/>
      <c r="X49" s="8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5"/>
      <c r="BS49" s="6"/>
      <c r="BT49" s="6"/>
      <c r="BU49" s="7"/>
      <c r="BV49" s="7"/>
      <c r="BW49" s="4"/>
      <c r="BX49" s="4"/>
      <c r="BY49" s="7"/>
      <c r="BZ49" s="4"/>
      <c r="CA49" s="8"/>
      <c r="CD49" s="4"/>
    </row>
    <row r="50" spans="1:82" ht="15" customHeight="1" x14ac:dyDescent="0.15">
      <c r="A50" s="58" t="s">
        <v>177</v>
      </c>
      <c r="B50" s="4" t="s">
        <v>70</v>
      </c>
      <c r="C50" s="16">
        <v>250000</v>
      </c>
      <c r="D50" s="38">
        <f>SUM($C$2:C50)</f>
        <v>10079000</v>
      </c>
      <c r="E50" s="20">
        <v>23</v>
      </c>
      <c r="F50" s="15">
        <f t="shared" si="2"/>
        <v>250000</v>
      </c>
      <c r="G50" s="40">
        <f t="shared" si="3"/>
        <v>250000</v>
      </c>
      <c r="H50" s="38">
        <f>SUM($G$2:G50)</f>
        <v>10079000</v>
      </c>
      <c r="I50" s="4">
        <v>480</v>
      </c>
      <c r="J50" s="50" t="s">
        <v>68</v>
      </c>
      <c r="K50" s="4"/>
      <c r="L50" s="4"/>
      <c r="M50" s="4"/>
      <c r="N50" s="4"/>
      <c r="O50" s="4"/>
      <c r="P50" s="10"/>
      <c r="Q50" s="10"/>
      <c r="R50" s="10"/>
      <c r="S50" s="10"/>
      <c r="T50" s="10"/>
      <c r="U50" s="5"/>
      <c r="V50" s="4"/>
      <c r="W50" s="4"/>
      <c r="X50" s="8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5"/>
      <c r="BS50" s="6"/>
      <c r="BT50" s="6"/>
      <c r="BU50" s="7"/>
      <c r="BV50" s="7"/>
      <c r="BW50" s="4"/>
      <c r="BX50" s="4"/>
      <c r="BY50" s="7"/>
      <c r="BZ50" s="4"/>
      <c r="CA50" s="8"/>
      <c r="CB50" s="5"/>
      <c r="CC50" s="5"/>
      <c r="CD50" s="4"/>
    </row>
    <row r="51" spans="1:82" ht="15" customHeight="1" x14ac:dyDescent="0.15">
      <c r="A51" s="58" t="s">
        <v>178</v>
      </c>
      <c r="B51" s="4" t="s">
        <v>71</v>
      </c>
      <c r="C51" s="16">
        <v>132000</v>
      </c>
      <c r="D51" s="38">
        <f>SUM($C$2:C51)</f>
        <v>10211000</v>
      </c>
      <c r="E51" s="20">
        <v>23</v>
      </c>
      <c r="F51" s="15">
        <f t="shared" si="2"/>
        <v>132000</v>
      </c>
      <c r="G51" s="40">
        <f t="shared" si="3"/>
        <v>132000</v>
      </c>
      <c r="H51" s="38">
        <f>SUM($G$2:G51)</f>
        <v>10211000</v>
      </c>
      <c r="I51" s="4">
        <v>480</v>
      </c>
      <c r="J51" s="50" t="s">
        <v>68</v>
      </c>
      <c r="K51" s="4"/>
      <c r="L51" s="4"/>
      <c r="M51" s="4"/>
      <c r="N51" s="4"/>
      <c r="O51" s="4"/>
      <c r="P51" s="10"/>
      <c r="Q51" s="10"/>
      <c r="R51" s="10"/>
      <c r="S51" s="10"/>
      <c r="T51" s="10"/>
      <c r="U51" s="5"/>
      <c r="V51" s="4"/>
      <c r="W51" s="4"/>
      <c r="X51" s="8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5"/>
      <c r="BS51" s="6"/>
      <c r="BT51" s="6"/>
      <c r="BU51" s="7"/>
      <c r="BV51" s="7"/>
      <c r="BW51" s="4"/>
      <c r="BX51" s="4"/>
      <c r="BY51" s="7"/>
      <c r="BZ51" s="4"/>
      <c r="CA51" s="8"/>
      <c r="CB51" s="5"/>
      <c r="CC51" s="5"/>
      <c r="CD51" s="4"/>
    </row>
    <row r="52" spans="1:82" ht="15" customHeight="1" x14ac:dyDescent="0.15">
      <c r="A52" s="58" t="s">
        <v>179</v>
      </c>
      <c r="B52" s="4" t="s">
        <v>72</v>
      </c>
      <c r="C52" s="16">
        <v>250000</v>
      </c>
      <c r="D52" s="38">
        <f>SUM($C$2:C52)</f>
        <v>10461000</v>
      </c>
      <c r="E52" s="20">
        <v>23</v>
      </c>
      <c r="F52" s="15">
        <f t="shared" si="2"/>
        <v>250000</v>
      </c>
      <c r="G52" s="40">
        <f t="shared" si="3"/>
        <v>250000</v>
      </c>
      <c r="H52" s="38">
        <f>SUM($G$2:G52)</f>
        <v>10461000</v>
      </c>
      <c r="I52" s="4">
        <v>402</v>
      </c>
      <c r="J52" s="50" t="s">
        <v>69</v>
      </c>
      <c r="K52" s="4"/>
      <c r="L52" s="4"/>
      <c r="M52" s="4"/>
      <c r="N52" s="4"/>
      <c r="O52" s="4"/>
      <c r="P52" s="10"/>
      <c r="Q52" s="10"/>
      <c r="R52" s="10"/>
      <c r="S52" s="10"/>
      <c r="T52" s="10"/>
      <c r="U52" s="5"/>
      <c r="V52" s="4"/>
      <c r="W52" s="4"/>
      <c r="X52" s="8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5"/>
      <c r="BS52" s="6"/>
      <c r="BT52" s="6"/>
      <c r="BU52" s="7"/>
      <c r="BV52" s="7"/>
      <c r="BW52" s="4"/>
      <c r="BX52" s="4"/>
      <c r="BY52" s="7"/>
      <c r="BZ52" s="4"/>
      <c r="CA52" s="8"/>
      <c r="CB52" s="5"/>
      <c r="CC52" s="5"/>
      <c r="CD52" s="4"/>
    </row>
    <row r="53" spans="1:82" ht="15" customHeight="1" x14ac:dyDescent="0.15">
      <c r="A53" s="58" t="s">
        <v>180</v>
      </c>
      <c r="B53" s="4" t="s">
        <v>71</v>
      </c>
      <c r="C53" s="16">
        <v>250000</v>
      </c>
      <c r="D53" s="38">
        <f>SUM($C$2:C53)</f>
        <v>10711000</v>
      </c>
      <c r="E53" s="20">
        <v>23</v>
      </c>
      <c r="F53" s="15">
        <f t="shared" si="2"/>
        <v>250000</v>
      </c>
      <c r="G53" s="40">
        <f t="shared" si="3"/>
        <v>250000</v>
      </c>
      <c r="H53" s="38">
        <f>SUM($G$2:G53)</f>
        <v>10711000</v>
      </c>
      <c r="I53" s="4">
        <v>449</v>
      </c>
      <c r="J53" s="50" t="s">
        <v>68</v>
      </c>
      <c r="K53" s="4"/>
      <c r="L53" s="4"/>
      <c r="M53" s="4"/>
      <c r="N53" s="4"/>
      <c r="O53" s="4"/>
      <c r="P53" s="10"/>
      <c r="Q53" s="10"/>
      <c r="R53" s="10"/>
      <c r="S53" s="10"/>
      <c r="T53" s="10"/>
      <c r="U53" s="5"/>
      <c r="V53" s="4"/>
      <c r="W53" s="4"/>
      <c r="X53" s="8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5"/>
      <c r="BS53" s="6"/>
      <c r="BT53" s="6"/>
      <c r="BU53" s="7"/>
      <c r="BV53" s="7"/>
      <c r="BW53" s="4"/>
      <c r="BX53" s="4"/>
      <c r="BY53" s="7"/>
      <c r="BZ53" s="4"/>
      <c r="CA53" s="8"/>
      <c r="CB53" s="5"/>
      <c r="CC53" s="5"/>
      <c r="CD53" s="4"/>
    </row>
    <row r="54" spans="1:82" ht="15" customHeight="1" x14ac:dyDescent="0.15">
      <c r="A54" s="58" t="s">
        <v>181</v>
      </c>
      <c r="B54" s="4" t="s">
        <v>72</v>
      </c>
      <c r="C54" s="16">
        <v>81000</v>
      </c>
      <c r="D54" s="38">
        <f>SUM($C$2:C54)</f>
        <v>10792000</v>
      </c>
      <c r="E54" s="20">
        <v>23</v>
      </c>
      <c r="F54" s="15">
        <f t="shared" si="2"/>
        <v>81000</v>
      </c>
      <c r="G54" s="40">
        <f t="shared" si="3"/>
        <v>81000</v>
      </c>
      <c r="H54" s="38">
        <f>SUM($G$2:G54)</f>
        <v>10792000</v>
      </c>
      <c r="I54" s="4">
        <v>392</v>
      </c>
      <c r="J54" s="50" t="s">
        <v>69</v>
      </c>
      <c r="K54" s="4"/>
      <c r="L54" s="4"/>
      <c r="M54" s="4"/>
      <c r="N54" s="4"/>
      <c r="O54" s="4"/>
      <c r="P54" s="10"/>
      <c r="Q54" s="10"/>
      <c r="R54" s="10"/>
      <c r="S54" s="10"/>
      <c r="T54" s="10"/>
      <c r="U54" s="5"/>
      <c r="V54" s="4"/>
      <c r="W54" s="4"/>
      <c r="X54" s="8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5"/>
      <c r="BS54" s="6"/>
      <c r="BT54" s="6"/>
      <c r="BU54" s="7"/>
      <c r="BV54" s="7"/>
      <c r="BW54" s="4"/>
      <c r="BX54" s="4"/>
      <c r="BY54" s="7"/>
      <c r="BZ54" s="4"/>
      <c r="CA54" s="8"/>
      <c r="CD54" s="4"/>
    </row>
    <row r="55" spans="1:82" ht="15" customHeight="1" x14ac:dyDescent="0.15">
      <c r="A55" s="58" t="s">
        <v>182</v>
      </c>
      <c r="B55" s="4" t="s">
        <v>71</v>
      </c>
      <c r="C55" s="16">
        <v>250000</v>
      </c>
      <c r="D55" s="38">
        <f>SUM($C$2:C55)</f>
        <v>11042000</v>
      </c>
      <c r="E55" s="20">
        <v>23</v>
      </c>
      <c r="F55" s="15">
        <f t="shared" si="2"/>
        <v>250000</v>
      </c>
      <c r="G55" s="40">
        <f t="shared" si="3"/>
        <v>250000</v>
      </c>
      <c r="H55" s="38">
        <f>SUM($G$2:G55)</f>
        <v>11042000</v>
      </c>
      <c r="I55" s="4">
        <v>494</v>
      </c>
      <c r="J55" s="50" t="s">
        <v>68</v>
      </c>
      <c r="K55" s="4"/>
      <c r="L55" s="4"/>
      <c r="M55" s="4"/>
      <c r="N55" s="4"/>
      <c r="O55" s="4"/>
      <c r="P55" s="10"/>
      <c r="Q55" s="10"/>
      <c r="R55" s="10"/>
      <c r="S55" s="10"/>
      <c r="T55" s="10"/>
      <c r="U55" s="5"/>
      <c r="V55" s="4"/>
      <c r="W55" s="4"/>
      <c r="X55" s="8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5"/>
      <c r="BS55" s="6"/>
      <c r="BT55" s="6"/>
      <c r="BU55" s="7"/>
      <c r="BV55" s="7"/>
      <c r="BW55" s="4"/>
      <c r="BX55" s="4"/>
      <c r="BY55" s="7"/>
      <c r="BZ55" s="4"/>
      <c r="CA55" s="8"/>
      <c r="CB55" s="5"/>
      <c r="CC55" s="5"/>
      <c r="CD55" s="4"/>
    </row>
    <row r="56" spans="1:82" ht="15" customHeight="1" x14ac:dyDescent="0.15">
      <c r="A56" s="58" t="s">
        <v>183</v>
      </c>
      <c r="B56" s="4" t="s">
        <v>73</v>
      </c>
      <c r="C56" s="16">
        <v>250000</v>
      </c>
      <c r="D56" s="38">
        <f>SUM($C$2:C56)</f>
        <v>11292000</v>
      </c>
      <c r="E56" s="20">
        <v>23</v>
      </c>
      <c r="F56" s="15">
        <f t="shared" si="2"/>
        <v>250000</v>
      </c>
      <c r="G56" s="40">
        <f t="shared" si="3"/>
        <v>250000</v>
      </c>
      <c r="H56" s="38">
        <f>SUM($G$2:G56)</f>
        <v>11292000</v>
      </c>
      <c r="I56" s="4">
        <v>451</v>
      </c>
      <c r="J56" s="50" t="s">
        <v>69</v>
      </c>
      <c r="K56" s="4"/>
      <c r="L56" s="4"/>
      <c r="M56" s="4"/>
      <c r="N56" s="4"/>
      <c r="O56" s="4"/>
      <c r="P56" s="10"/>
      <c r="Q56" s="10"/>
      <c r="R56" s="10"/>
      <c r="S56" s="10"/>
      <c r="T56" s="10"/>
      <c r="U56" s="5"/>
      <c r="V56" s="4"/>
      <c r="W56" s="4"/>
      <c r="X56" s="8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5"/>
      <c r="BS56" s="6"/>
      <c r="BT56" s="6"/>
      <c r="BU56" s="7"/>
      <c r="BV56" s="7"/>
      <c r="BW56" s="4"/>
      <c r="BX56" s="4"/>
      <c r="BY56" s="7"/>
      <c r="BZ56" s="4"/>
      <c r="CA56" s="8"/>
      <c r="CD56" s="4"/>
    </row>
    <row r="57" spans="1:82" ht="15" customHeight="1" x14ac:dyDescent="0.15">
      <c r="A57" s="58" t="s">
        <v>184</v>
      </c>
      <c r="B57" s="4" t="s">
        <v>72</v>
      </c>
      <c r="C57" s="16">
        <v>250000</v>
      </c>
      <c r="D57" s="38">
        <f>SUM($C$2:C57)</f>
        <v>11542000</v>
      </c>
      <c r="E57" s="20">
        <v>23</v>
      </c>
      <c r="F57" s="15">
        <f t="shared" si="2"/>
        <v>250000</v>
      </c>
      <c r="G57" s="40">
        <f t="shared" si="3"/>
        <v>250000</v>
      </c>
      <c r="H57" s="38">
        <f>SUM($G$2:G57)</f>
        <v>11542000</v>
      </c>
      <c r="I57" s="4">
        <v>446</v>
      </c>
      <c r="J57" s="50" t="s">
        <v>69</v>
      </c>
      <c r="K57" s="4"/>
      <c r="L57" s="4"/>
      <c r="M57" s="4"/>
      <c r="N57" s="4"/>
      <c r="O57" s="4"/>
      <c r="P57" s="10"/>
      <c r="Q57" s="10"/>
      <c r="R57" s="10"/>
      <c r="S57" s="10"/>
      <c r="T57" s="10"/>
      <c r="U57" s="5"/>
      <c r="V57" s="4"/>
      <c r="W57" s="4"/>
      <c r="X57" s="8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5"/>
      <c r="BS57" s="6"/>
      <c r="BT57" s="6"/>
      <c r="BU57" s="7"/>
      <c r="BV57" s="7"/>
      <c r="BW57" s="4"/>
      <c r="BX57" s="4"/>
      <c r="BY57" s="7"/>
      <c r="BZ57" s="4"/>
      <c r="CA57" s="8"/>
      <c r="CD57" s="4"/>
    </row>
    <row r="58" spans="1:82" ht="15" customHeight="1" x14ac:dyDescent="0.15">
      <c r="A58" s="58" t="s">
        <v>185</v>
      </c>
      <c r="B58" s="4" t="s">
        <v>72</v>
      </c>
      <c r="C58" s="16">
        <v>250000</v>
      </c>
      <c r="D58" s="38">
        <f>SUM($C$2:C58)</f>
        <v>11792000</v>
      </c>
      <c r="E58" s="20">
        <v>23</v>
      </c>
      <c r="F58" s="15">
        <f t="shared" si="2"/>
        <v>250000</v>
      </c>
      <c r="G58" s="40">
        <f t="shared" si="3"/>
        <v>250000</v>
      </c>
      <c r="H58" s="38">
        <f>SUM($G$2:G58)</f>
        <v>11792000</v>
      </c>
      <c r="I58" s="4">
        <v>500</v>
      </c>
      <c r="J58" s="50" t="s">
        <v>69</v>
      </c>
      <c r="K58" s="4"/>
      <c r="L58" s="4"/>
      <c r="M58" s="4"/>
      <c r="N58" s="4"/>
      <c r="O58" s="4"/>
      <c r="P58" s="10"/>
      <c r="Q58" s="10"/>
      <c r="R58" s="10"/>
      <c r="S58" s="10"/>
      <c r="T58" s="10"/>
      <c r="U58" s="5"/>
      <c r="V58" s="4"/>
      <c r="W58" s="4"/>
      <c r="X58" s="8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5"/>
      <c r="BS58" s="6"/>
      <c r="BT58" s="6"/>
      <c r="BU58" s="7"/>
      <c r="BV58" s="7"/>
      <c r="BW58" s="4"/>
      <c r="BX58" s="4"/>
      <c r="BY58" s="7"/>
      <c r="BZ58" s="4"/>
      <c r="CA58" s="8"/>
      <c r="CD58" s="4"/>
    </row>
    <row r="59" spans="1:82" ht="15" customHeight="1" x14ac:dyDescent="0.15">
      <c r="A59" s="58" t="s">
        <v>186</v>
      </c>
      <c r="B59" s="4" t="s">
        <v>73</v>
      </c>
      <c r="C59" s="16">
        <v>250000</v>
      </c>
      <c r="D59" s="38">
        <f>SUM($C$2:C59)</f>
        <v>12042000</v>
      </c>
      <c r="E59" s="20">
        <v>23</v>
      </c>
      <c r="F59" s="15">
        <f t="shared" si="2"/>
        <v>250000</v>
      </c>
      <c r="G59" s="40">
        <f t="shared" si="3"/>
        <v>250000</v>
      </c>
      <c r="H59" s="38">
        <f>SUM($G$2:G59)</f>
        <v>12042000</v>
      </c>
      <c r="I59" s="4">
        <v>446</v>
      </c>
      <c r="J59" s="50" t="s">
        <v>68</v>
      </c>
      <c r="K59" s="4"/>
      <c r="L59" s="4"/>
      <c r="M59" s="4"/>
      <c r="N59" s="4"/>
      <c r="O59" s="4"/>
      <c r="P59" s="10"/>
      <c r="Q59" s="10"/>
      <c r="R59" s="10"/>
      <c r="S59" s="10"/>
      <c r="T59" s="10"/>
      <c r="U59" s="5"/>
      <c r="V59" s="4"/>
      <c r="W59" s="4"/>
      <c r="X59" s="8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5"/>
      <c r="BS59" s="6"/>
      <c r="BT59" s="6"/>
      <c r="BU59" s="7"/>
      <c r="BV59" s="7"/>
      <c r="BW59" s="4"/>
      <c r="BX59" s="4"/>
      <c r="BY59" s="7"/>
      <c r="BZ59" s="4"/>
      <c r="CA59" s="8"/>
      <c r="CB59" s="5"/>
      <c r="CC59" s="5"/>
      <c r="CD59" s="4"/>
    </row>
    <row r="60" spans="1:82" ht="15" customHeight="1" x14ac:dyDescent="0.15">
      <c r="A60" s="58" t="s">
        <v>187</v>
      </c>
      <c r="B60" s="4" t="s">
        <v>73</v>
      </c>
      <c r="C60" s="16">
        <v>250000</v>
      </c>
      <c r="D60" s="38">
        <f>SUM($C$2:C60)</f>
        <v>12292000</v>
      </c>
      <c r="E60" s="20">
        <v>22</v>
      </c>
      <c r="F60" s="15">
        <f t="shared" si="2"/>
        <v>250000</v>
      </c>
      <c r="G60" s="40">
        <f t="shared" si="3"/>
        <v>250000</v>
      </c>
      <c r="H60" s="38">
        <f>SUM($G$2:G60)</f>
        <v>12292000</v>
      </c>
      <c r="I60" s="4">
        <v>222</v>
      </c>
      <c r="J60" s="50" t="s">
        <v>69</v>
      </c>
      <c r="K60" s="4"/>
      <c r="L60" s="4"/>
      <c r="M60" s="4"/>
      <c r="N60" s="4"/>
      <c r="O60" s="4"/>
      <c r="P60" s="10"/>
      <c r="Q60" s="10"/>
      <c r="R60" s="10"/>
      <c r="S60" s="10"/>
      <c r="T60" s="10"/>
      <c r="U60" s="5"/>
      <c r="V60" s="4"/>
      <c r="W60" s="4"/>
      <c r="X60" s="8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5"/>
      <c r="BS60" s="6"/>
      <c r="BT60" s="6"/>
      <c r="BU60" s="7"/>
      <c r="BV60" s="7"/>
      <c r="BW60" s="4"/>
      <c r="BX60" s="4"/>
      <c r="BY60" s="7"/>
      <c r="BZ60" s="4"/>
      <c r="CA60" s="8"/>
      <c r="CD60" s="4"/>
    </row>
    <row r="61" spans="1:82" ht="15" customHeight="1" x14ac:dyDescent="0.15">
      <c r="A61" s="58" t="s">
        <v>188</v>
      </c>
      <c r="B61" s="4" t="s">
        <v>67</v>
      </c>
      <c r="C61" s="16">
        <v>180000</v>
      </c>
      <c r="D61" s="38">
        <f>SUM($C$2:C61)</f>
        <v>12472000</v>
      </c>
      <c r="E61" s="20">
        <v>22</v>
      </c>
      <c r="F61" s="15">
        <f t="shared" si="2"/>
        <v>180000</v>
      </c>
      <c r="G61" s="40">
        <f t="shared" si="3"/>
        <v>180000</v>
      </c>
      <c r="H61" s="38">
        <f>SUM($G$2:G61)</f>
        <v>12472000</v>
      </c>
      <c r="I61" s="4">
        <v>461</v>
      </c>
      <c r="J61" s="50" t="s">
        <v>69</v>
      </c>
      <c r="K61" s="4"/>
      <c r="L61" s="4"/>
      <c r="M61" s="4"/>
      <c r="N61" s="4"/>
      <c r="O61" s="4"/>
      <c r="P61" s="10"/>
      <c r="Q61" s="10"/>
      <c r="R61" s="10"/>
      <c r="S61" s="10"/>
      <c r="T61" s="10"/>
      <c r="U61" s="5"/>
      <c r="V61" s="4"/>
      <c r="W61" s="4"/>
      <c r="X61" s="8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5"/>
      <c r="BS61" s="6"/>
      <c r="BT61" s="6"/>
      <c r="BU61" s="7"/>
      <c r="BV61" s="7"/>
      <c r="BW61" s="4"/>
      <c r="BX61" s="4"/>
      <c r="BY61" s="7"/>
      <c r="BZ61" s="4"/>
      <c r="CA61" s="8"/>
      <c r="CB61" s="5"/>
      <c r="CC61" s="5"/>
      <c r="CD61" s="4"/>
    </row>
    <row r="62" spans="1:82" ht="15" customHeight="1" x14ac:dyDescent="0.15">
      <c r="A62" s="58" t="s">
        <v>189</v>
      </c>
      <c r="B62" s="4" t="s">
        <v>73</v>
      </c>
      <c r="C62" s="15">
        <v>250000</v>
      </c>
      <c r="D62" s="38">
        <f>SUM($C$2:C62)</f>
        <v>12722000</v>
      </c>
      <c r="E62" s="20">
        <v>22</v>
      </c>
      <c r="F62" s="15">
        <f t="shared" si="2"/>
        <v>250000</v>
      </c>
      <c r="G62" s="40">
        <f t="shared" si="3"/>
        <v>250000</v>
      </c>
      <c r="H62" s="38">
        <f>SUM($G$2:G62)</f>
        <v>12722000</v>
      </c>
      <c r="I62" s="4">
        <v>400</v>
      </c>
      <c r="J62" s="50" t="s">
        <v>69</v>
      </c>
      <c r="K62" s="1"/>
      <c r="L62" s="4"/>
      <c r="M62" s="4"/>
      <c r="N62" s="4"/>
      <c r="O62" s="1"/>
      <c r="P62" s="10"/>
      <c r="Q62" s="10"/>
      <c r="R62" s="10"/>
      <c r="S62" s="10"/>
      <c r="T62" s="10"/>
      <c r="U62" s="2"/>
      <c r="V62" s="1"/>
      <c r="W62" s="1"/>
      <c r="X62" s="3"/>
      <c r="Y62" s="1"/>
      <c r="Z62" s="1"/>
      <c r="AA62" s="1"/>
      <c r="AB62" s="1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5"/>
      <c r="BS62" s="6"/>
      <c r="BT62" s="6"/>
      <c r="BU62" s="7"/>
      <c r="BV62" s="7"/>
      <c r="BW62" s="4"/>
      <c r="BX62" s="4"/>
      <c r="BY62" s="7"/>
      <c r="BZ62" s="4"/>
      <c r="CA62" s="8"/>
      <c r="CB62" s="5"/>
      <c r="CC62" s="5"/>
      <c r="CD62" s="4"/>
    </row>
    <row r="63" spans="1:82" ht="15" customHeight="1" x14ac:dyDescent="0.15">
      <c r="A63" s="58" t="s">
        <v>190</v>
      </c>
      <c r="B63" s="4" t="s">
        <v>71</v>
      </c>
      <c r="C63" s="16">
        <v>200000</v>
      </c>
      <c r="D63" s="38">
        <f>SUM($C$2:C63)</f>
        <v>12922000</v>
      </c>
      <c r="E63" s="20">
        <v>22</v>
      </c>
      <c r="F63" s="15">
        <f t="shared" si="2"/>
        <v>200000</v>
      </c>
      <c r="G63" s="40">
        <f t="shared" si="3"/>
        <v>200000</v>
      </c>
      <c r="H63" s="38">
        <f>SUM($G$2:G63)</f>
        <v>12922000</v>
      </c>
      <c r="I63" s="4">
        <v>440</v>
      </c>
      <c r="J63" s="50" t="s">
        <v>68</v>
      </c>
      <c r="K63" s="4"/>
      <c r="L63" s="4"/>
      <c r="M63" s="4"/>
      <c r="N63" s="4"/>
      <c r="O63" s="4"/>
      <c r="P63" s="10"/>
      <c r="Q63" s="10"/>
      <c r="R63" s="10"/>
      <c r="S63" s="10"/>
      <c r="T63" s="10"/>
      <c r="U63" s="5"/>
      <c r="V63" s="4"/>
      <c r="W63" s="4"/>
      <c r="X63" s="8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5"/>
      <c r="BS63" s="6"/>
      <c r="BT63" s="6"/>
      <c r="BU63" s="7"/>
      <c r="BV63" s="7"/>
      <c r="BW63" s="4"/>
      <c r="BX63" s="4"/>
      <c r="BY63" s="7"/>
      <c r="BZ63" s="4"/>
      <c r="CA63" s="8"/>
      <c r="CD63" s="4"/>
    </row>
    <row r="64" spans="1:82" ht="15" customHeight="1" x14ac:dyDescent="0.15">
      <c r="A64" s="58" t="s">
        <v>191</v>
      </c>
      <c r="B64" s="4" t="s">
        <v>72</v>
      </c>
      <c r="C64" s="16">
        <v>250000</v>
      </c>
      <c r="D64" s="38">
        <f>SUM($C$2:C64)</f>
        <v>13172000</v>
      </c>
      <c r="E64" s="20">
        <v>22</v>
      </c>
      <c r="F64" s="15">
        <f t="shared" si="2"/>
        <v>250000</v>
      </c>
      <c r="G64" s="40">
        <f t="shared" si="3"/>
        <v>250000</v>
      </c>
      <c r="H64" s="38">
        <f>SUM($G$2:G64)</f>
        <v>13172000</v>
      </c>
      <c r="I64" s="4">
        <v>339</v>
      </c>
      <c r="J64" s="50" t="s">
        <v>69</v>
      </c>
      <c r="K64" s="4"/>
      <c r="L64" s="4"/>
      <c r="M64" s="4"/>
      <c r="N64" s="4"/>
      <c r="O64" s="4"/>
      <c r="P64" s="10"/>
      <c r="Q64" s="10"/>
      <c r="R64" s="10"/>
      <c r="S64" s="10"/>
      <c r="T64" s="10"/>
      <c r="U64" s="5"/>
      <c r="V64" s="4"/>
      <c r="W64" s="4"/>
      <c r="X64" s="8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5"/>
      <c r="BS64" s="6"/>
      <c r="BT64" s="6"/>
      <c r="BU64" s="7"/>
      <c r="BV64" s="7"/>
      <c r="BW64" s="4"/>
      <c r="BX64" s="4"/>
      <c r="BY64" s="7"/>
      <c r="BZ64" s="4"/>
      <c r="CA64" s="8"/>
      <c r="CB64" s="5"/>
      <c r="CC64" s="5"/>
      <c r="CD64" s="4"/>
    </row>
    <row r="65" spans="1:82" ht="15" customHeight="1" x14ac:dyDescent="0.15">
      <c r="A65" s="58" t="s">
        <v>192</v>
      </c>
      <c r="B65" s="4" t="s">
        <v>74</v>
      </c>
      <c r="C65" s="16">
        <v>250000</v>
      </c>
      <c r="D65" s="38">
        <f>SUM($C$2:C65)</f>
        <v>13422000</v>
      </c>
      <c r="E65" s="20">
        <v>22</v>
      </c>
      <c r="F65" s="15">
        <f t="shared" si="2"/>
        <v>250000</v>
      </c>
      <c r="G65" s="40">
        <f t="shared" si="3"/>
        <v>250000</v>
      </c>
      <c r="H65" s="38">
        <f>SUM($G$2:G65)</f>
        <v>13422000</v>
      </c>
      <c r="I65" s="4">
        <v>488</v>
      </c>
      <c r="J65" s="50" t="s">
        <v>69</v>
      </c>
      <c r="K65" s="4"/>
      <c r="L65" s="4"/>
      <c r="M65" s="4"/>
      <c r="N65" s="4"/>
      <c r="O65" s="4"/>
      <c r="P65" s="10"/>
      <c r="Q65" s="10"/>
      <c r="R65" s="10"/>
      <c r="S65" s="10"/>
      <c r="T65" s="10"/>
      <c r="U65" s="5"/>
      <c r="V65" s="4"/>
      <c r="W65" s="4"/>
      <c r="X65" s="8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5"/>
      <c r="BS65" s="6"/>
      <c r="BT65" s="6"/>
      <c r="BU65" s="7"/>
      <c r="BV65" s="7"/>
      <c r="BW65" s="4"/>
      <c r="BX65" s="4"/>
      <c r="BY65" s="7"/>
      <c r="BZ65" s="4"/>
      <c r="CA65" s="8"/>
      <c r="CD65" s="4"/>
    </row>
    <row r="66" spans="1:82" ht="15" customHeight="1" x14ac:dyDescent="0.15">
      <c r="A66" s="58" t="s">
        <v>193</v>
      </c>
      <c r="B66" s="4" t="s">
        <v>70</v>
      </c>
      <c r="C66" s="16">
        <v>250000</v>
      </c>
      <c r="D66" s="38">
        <f>SUM($C$2:C66)</f>
        <v>13672000</v>
      </c>
      <c r="E66" s="20">
        <v>22</v>
      </c>
      <c r="F66" s="15">
        <f t="shared" ref="F66:F100" si="4">C66</f>
        <v>250000</v>
      </c>
      <c r="G66" s="40">
        <f t="shared" ref="G66:G97" si="5">FLOOR(F66,1000)</f>
        <v>250000</v>
      </c>
      <c r="H66" s="38">
        <f>SUM($G$2:G66)</f>
        <v>13672000</v>
      </c>
      <c r="I66" s="4">
        <v>314</v>
      </c>
      <c r="J66" s="50" t="s">
        <v>68</v>
      </c>
      <c r="K66" s="4"/>
      <c r="L66" s="4"/>
      <c r="M66" s="4"/>
      <c r="N66" s="4"/>
      <c r="O66" s="4"/>
      <c r="P66" s="10"/>
      <c r="Q66" s="10"/>
      <c r="R66" s="10"/>
      <c r="S66" s="10"/>
      <c r="T66" s="10"/>
      <c r="U66" s="5"/>
      <c r="V66" s="4"/>
      <c r="W66" s="4"/>
      <c r="X66" s="8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5"/>
      <c r="BS66" s="6"/>
      <c r="BT66" s="6"/>
      <c r="BU66" s="7"/>
      <c r="BV66" s="7"/>
      <c r="BW66" s="4"/>
      <c r="BX66" s="4"/>
      <c r="BY66" s="7"/>
      <c r="BZ66" s="4"/>
      <c r="CA66" s="8"/>
      <c r="CD66" s="4"/>
    </row>
    <row r="67" spans="1:82" ht="15" customHeight="1" x14ac:dyDescent="0.15">
      <c r="A67" s="58" t="s">
        <v>194</v>
      </c>
      <c r="B67" s="4" t="s">
        <v>67</v>
      </c>
      <c r="C67" s="16">
        <v>239000</v>
      </c>
      <c r="D67" s="38">
        <f>SUM($C$2:C67)</f>
        <v>13911000</v>
      </c>
      <c r="E67" s="20">
        <v>22</v>
      </c>
      <c r="F67" s="15">
        <f t="shared" si="4"/>
        <v>239000</v>
      </c>
      <c r="G67" s="40">
        <f t="shared" si="5"/>
        <v>239000</v>
      </c>
      <c r="H67" s="38">
        <f>SUM($G$2:G67)</f>
        <v>13911000</v>
      </c>
      <c r="I67" s="4">
        <v>335</v>
      </c>
      <c r="J67" s="50" t="s">
        <v>69</v>
      </c>
      <c r="K67" s="4"/>
      <c r="L67" s="4"/>
      <c r="M67" s="4"/>
      <c r="N67" s="4"/>
      <c r="O67" s="4"/>
      <c r="P67" s="10"/>
      <c r="Q67" s="10"/>
      <c r="R67" s="10"/>
      <c r="S67" s="10"/>
      <c r="T67" s="10"/>
      <c r="U67" s="5"/>
      <c r="V67" s="4"/>
      <c r="W67" s="4"/>
      <c r="X67" s="8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5"/>
      <c r="BS67" s="6"/>
      <c r="BT67" s="6"/>
      <c r="BU67" s="7"/>
      <c r="BV67" s="7"/>
      <c r="BW67" s="4"/>
      <c r="BX67" s="4"/>
      <c r="BY67" s="7"/>
      <c r="BZ67" s="4"/>
      <c r="CA67" s="8"/>
      <c r="CB67" s="5"/>
      <c r="CC67" s="5"/>
      <c r="CD67" s="4"/>
    </row>
    <row r="68" spans="1:82" ht="15" customHeight="1" x14ac:dyDescent="0.15">
      <c r="A68" s="58" t="s">
        <v>195</v>
      </c>
      <c r="B68" s="4" t="s">
        <v>71</v>
      </c>
      <c r="C68" s="16">
        <v>137000</v>
      </c>
      <c r="D68" s="38">
        <f>SUM($C$2:C68)</f>
        <v>14048000</v>
      </c>
      <c r="E68" s="20">
        <v>22</v>
      </c>
      <c r="F68" s="15">
        <f t="shared" si="4"/>
        <v>137000</v>
      </c>
      <c r="G68" s="40">
        <f t="shared" si="5"/>
        <v>137000</v>
      </c>
      <c r="H68" s="38">
        <f>SUM($G$2:G68)</f>
        <v>14048000</v>
      </c>
      <c r="I68" s="4">
        <v>303</v>
      </c>
      <c r="J68" s="50" t="s">
        <v>68</v>
      </c>
      <c r="K68" s="4"/>
      <c r="L68" s="4"/>
      <c r="M68" s="4"/>
      <c r="N68" s="4"/>
      <c r="O68" s="4"/>
      <c r="P68" s="10"/>
      <c r="Q68" s="10"/>
      <c r="R68" s="10"/>
      <c r="S68" s="10"/>
      <c r="T68" s="10"/>
      <c r="U68" s="5"/>
      <c r="V68" s="4"/>
      <c r="W68" s="4"/>
      <c r="X68" s="8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5"/>
      <c r="BS68" s="6"/>
      <c r="BT68" s="6"/>
      <c r="BU68" s="7"/>
      <c r="BV68" s="7"/>
      <c r="BW68" s="4"/>
      <c r="BX68" s="4"/>
      <c r="BY68" s="7"/>
      <c r="BZ68" s="4"/>
      <c r="CA68" s="8"/>
      <c r="CD68" s="4"/>
    </row>
    <row r="69" spans="1:82" ht="15" customHeight="1" x14ac:dyDescent="0.15">
      <c r="A69" s="58" t="s">
        <v>196</v>
      </c>
      <c r="B69" s="4" t="s">
        <v>72</v>
      </c>
      <c r="C69" s="16">
        <v>106000</v>
      </c>
      <c r="D69" s="38">
        <f>SUM($C$2:C69)</f>
        <v>14154000</v>
      </c>
      <c r="E69" s="20">
        <v>22</v>
      </c>
      <c r="F69" s="15">
        <f t="shared" si="4"/>
        <v>106000</v>
      </c>
      <c r="G69" s="40">
        <f t="shared" si="5"/>
        <v>106000</v>
      </c>
      <c r="H69" s="38">
        <f>SUM($G$2:G69)</f>
        <v>14154000</v>
      </c>
      <c r="I69" s="4">
        <v>344</v>
      </c>
      <c r="J69" s="50" t="s">
        <v>69</v>
      </c>
      <c r="K69" s="4"/>
      <c r="L69" s="4"/>
      <c r="M69" s="4"/>
      <c r="N69" s="4"/>
      <c r="O69" s="4"/>
      <c r="P69" s="10"/>
      <c r="Q69" s="10"/>
      <c r="R69" s="10"/>
      <c r="S69" s="10"/>
      <c r="T69" s="10"/>
      <c r="U69" s="5"/>
      <c r="V69" s="4"/>
      <c r="W69" s="4"/>
      <c r="X69" s="8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5"/>
      <c r="BS69" s="6"/>
      <c r="BT69" s="6"/>
      <c r="BU69" s="7"/>
      <c r="BV69" s="7"/>
      <c r="BW69" s="4"/>
      <c r="BX69" s="4"/>
      <c r="BY69" s="7"/>
      <c r="BZ69" s="4"/>
      <c r="CA69" s="8"/>
      <c r="CD69" s="4"/>
    </row>
    <row r="70" spans="1:82" ht="15" customHeight="1" x14ac:dyDescent="0.15">
      <c r="A70" s="58" t="s">
        <v>197</v>
      </c>
      <c r="B70" s="4" t="s">
        <v>73</v>
      </c>
      <c r="C70" s="15">
        <v>250000</v>
      </c>
      <c r="D70" s="38">
        <f>SUM($C$2:C70)</f>
        <v>14404000</v>
      </c>
      <c r="E70" s="20">
        <v>22</v>
      </c>
      <c r="F70" s="15">
        <f t="shared" si="4"/>
        <v>250000</v>
      </c>
      <c r="G70" s="40">
        <f t="shared" si="5"/>
        <v>250000</v>
      </c>
      <c r="H70" s="38">
        <f>SUM($G$2:G70)</f>
        <v>14404000</v>
      </c>
      <c r="I70" s="4">
        <v>303</v>
      </c>
      <c r="J70" s="50" t="s">
        <v>68</v>
      </c>
      <c r="K70" s="1"/>
      <c r="L70" s="4"/>
      <c r="M70" s="4"/>
      <c r="N70" s="4"/>
      <c r="O70" s="1"/>
      <c r="P70" s="10"/>
      <c r="Q70" s="10"/>
      <c r="R70" s="10"/>
      <c r="S70" s="10"/>
      <c r="T70" s="10"/>
      <c r="U70" s="2"/>
      <c r="V70" s="1"/>
      <c r="W70" s="1"/>
      <c r="X70" s="3"/>
      <c r="Y70" s="1"/>
      <c r="Z70" s="1"/>
      <c r="AA70" s="1"/>
      <c r="AB70" s="1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5"/>
      <c r="BS70" s="6"/>
      <c r="BT70" s="6"/>
      <c r="BU70" s="7"/>
      <c r="BV70" s="7"/>
      <c r="BW70" s="4"/>
      <c r="BX70" s="4"/>
      <c r="BY70" s="7"/>
      <c r="BZ70" s="4"/>
      <c r="CA70" s="8"/>
      <c r="CD70" s="4"/>
    </row>
    <row r="71" spans="1:82" ht="15" customHeight="1" x14ac:dyDescent="0.15">
      <c r="A71" s="58" t="s">
        <v>198</v>
      </c>
      <c r="B71" s="4" t="s">
        <v>72</v>
      </c>
      <c r="C71" s="16">
        <v>250000</v>
      </c>
      <c r="D71" s="38">
        <f>SUM($C$2:C71)</f>
        <v>14654000</v>
      </c>
      <c r="E71" s="20">
        <v>21</v>
      </c>
      <c r="F71" s="15">
        <f t="shared" si="4"/>
        <v>250000</v>
      </c>
      <c r="G71" s="40">
        <f t="shared" si="5"/>
        <v>250000</v>
      </c>
      <c r="H71" s="38">
        <f>SUM($G$2:G71)</f>
        <v>14654000</v>
      </c>
      <c r="I71" s="4">
        <v>837</v>
      </c>
      <c r="J71" s="50" t="s">
        <v>69</v>
      </c>
      <c r="K71" s="4"/>
      <c r="L71" s="4"/>
      <c r="M71" s="4"/>
      <c r="N71" s="4"/>
      <c r="O71" s="4"/>
      <c r="P71" s="10"/>
      <c r="Q71" s="10"/>
      <c r="R71" s="10"/>
      <c r="S71" s="10"/>
      <c r="T71" s="10"/>
      <c r="U71" s="5"/>
      <c r="V71" s="4"/>
      <c r="W71" s="4"/>
      <c r="X71" s="8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5"/>
      <c r="BS71" s="6"/>
      <c r="BT71" s="6"/>
      <c r="BU71" s="7"/>
      <c r="BV71" s="7"/>
      <c r="BW71" s="4"/>
      <c r="BX71" s="4"/>
      <c r="BY71" s="7"/>
      <c r="BZ71" s="4"/>
      <c r="CA71" s="8"/>
      <c r="CD71" s="4"/>
    </row>
    <row r="72" spans="1:82" ht="15" customHeight="1" x14ac:dyDescent="0.15">
      <c r="A72" s="58" t="s">
        <v>199</v>
      </c>
      <c r="B72" s="4" t="s">
        <v>74</v>
      </c>
      <c r="C72" s="16">
        <v>250000</v>
      </c>
      <c r="D72" s="38">
        <f>SUM($C$2:C72)</f>
        <v>14904000</v>
      </c>
      <c r="E72" s="20">
        <v>21</v>
      </c>
      <c r="F72" s="15">
        <f t="shared" si="4"/>
        <v>250000</v>
      </c>
      <c r="G72" s="40">
        <f t="shared" si="5"/>
        <v>250000</v>
      </c>
      <c r="H72" s="38">
        <f>SUM($G$2:G72)</f>
        <v>14904000</v>
      </c>
      <c r="I72" s="4">
        <v>872</v>
      </c>
      <c r="J72" s="50" t="s">
        <v>69</v>
      </c>
      <c r="K72" s="4"/>
      <c r="L72" s="4"/>
      <c r="M72" s="4"/>
      <c r="N72" s="4"/>
      <c r="O72" s="4"/>
      <c r="P72" s="10"/>
      <c r="Q72" s="10"/>
      <c r="R72" s="10"/>
      <c r="S72" s="10"/>
      <c r="T72" s="10"/>
      <c r="U72" s="5"/>
      <c r="V72" s="4"/>
      <c r="W72" s="4"/>
      <c r="X72" s="8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5"/>
      <c r="BS72" s="6"/>
      <c r="BT72" s="6"/>
      <c r="BU72" s="7"/>
      <c r="BV72" s="7"/>
      <c r="BW72" s="4"/>
      <c r="BX72" s="4"/>
      <c r="BY72" s="7"/>
      <c r="BZ72" s="4"/>
      <c r="CA72" s="8"/>
      <c r="CD72" s="4"/>
    </row>
    <row r="73" spans="1:82" ht="15" customHeight="1" x14ac:dyDescent="0.15">
      <c r="A73" s="58" t="s">
        <v>200</v>
      </c>
      <c r="B73" s="4" t="s">
        <v>73</v>
      </c>
      <c r="C73" s="16">
        <v>249000</v>
      </c>
      <c r="D73" s="38">
        <f>SUM($C$2:C73)</f>
        <v>15153000</v>
      </c>
      <c r="E73" s="20">
        <v>21</v>
      </c>
      <c r="F73" s="15">
        <f t="shared" si="4"/>
        <v>249000</v>
      </c>
      <c r="G73" s="40">
        <f t="shared" si="5"/>
        <v>249000</v>
      </c>
      <c r="H73" s="38">
        <f>SUM($G$2:G73)</f>
        <v>15153000</v>
      </c>
      <c r="I73" s="4">
        <v>597</v>
      </c>
      <c r="J73" s="50" t="s">
        <v>69</v>
      </c>
      <c r="K73" s="4"/>
      <c r="L73" s="4"/>
      <c r="M73" s="4"/>
      <c r="N73" s="4"/>
      <c r="O73" s="4"/>
      <c r="P73" s="10"/>
      <c r="Q73" s="10"/>
      <c r="R73" s="10"/>
      <c r="S73" s="10"/>
      <c r="T73" s="10"/>
      <c r="U73" s="5"/>
      <c r="V73" s="4"/>
      <c r="W73" s="4"/>
      <c r="X73" s="8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5"/>
      <c r="BS73" s="6"/>
      <c r="BT73" s="6"/>
      <c r="BU73" s="7"/>
      <c r="BV73" s="7"/>
      <c r="BW73" s="4"/>
      <c r="BX73" s="4"/>
      <c r="BY73" s="7"/>
      <c r="BZ73" s="4"/>
      <c r="CA73" s="8"/>
      <c r="CD73" s="4"/>
    </row>
    <row r="74" spans="1:82" ht="15" customHeight="1" x14ac:dyDescent="0.15">
      <c r="A74" s="58" t="s">
        <v>201</v>
      </c>
      <c r="B74" s="4" t="s">
        <v>73</v>
      </c>
      <c r="C74" s="16">
        <v>250000</v>
      </c>
      <c r="D74" s="38">
        <f>SUM($C$2:C74)</f>
        <v>15403000</v>
      </c>
      <c r="E74" s="20">
        <v>21</v>
      </c>
      <c r="F74" s="15">
        <f t="shared" si="4"/>
        <v>250000</v>
      </c>
      <c r="G74" s="40">
        <f t="shared" si="5"/>
        <v>250000</v>
      </c>
      <c r="H74" s="38">
        <f>SUM($G$2:G74)</f>
        <v>15403000</v>
      </c>
      <c r="I74" s="4">
        <v>763</v>
      </c>
      <c r="J74" s="50" t="s">
        <v>68</v>
      </c>
      <c r="K74" s="4"/>
      <c r="L74" s="4"/>
      <c r="M74" s="4"/>
      <c r="N74" s="4"/>
      <c r="O74" s="4"/>
      <c r="P74" s="10"/>
      <c r="Q74" s="10"/>
      <c r="R74" s="10"/>
      <c r="S74" s="10"/>
      <c r="T74" s="10"/>
      <c r="U74" s="5"/>
      <c r="V74" s="4"/>
      <c r="W74" s="4"/>
      <c r="X74" s="8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5"/>
      <c r="BS74" s="6"/>
      <c r="BT74" s="6"/>
      <c r="BU74" s="7"/>
      <c r="BV74" s="7"/>
      <c r="BW74" s="4"/>
      <c r="BX74" s="4"/>
      <c r="BY74" s="7"/>
      <c r="BZ74" s="4"/>
      <c r="CA74" s="8"/>
      <c r="CD74" s="4"/>
    </row>
    <row r="75" spans="1:82" ht="15" customHeight="1" x14ac:dyDescent="0.15">
      <c r="A75" s="58" t="s">
        <v>202</v>
      </c>
      <c r="B75" s="4" t="s">
        <v>71</v>
      </c>
      <c r="C75" s="16">
        <v>50000</v>
      </c>
      <c r="D75" s="38">
        <f>SUM($C$2:C75)</f>
        <v>15453000</v>
      </c>
      <c r="E75" s="20">
        <v>21</v>
      </c>
      <c r="F75" s="15">
        <f t="shared" si="4"/>
        <v>50000</v>
      </c>
      <c r="G75" s="40">
        <f t="shared" si="5"/>
        <v>50000</v>
      </c>
      <c r="H75" s="38">
        <f>SUM($G$2:G75)</f>
        <v>15453000</v>
      </c>
      <c r="I75" s="4">
        <v>389</v>
      </c>
      <c r="J75" s="50" t="s">
        <v>68</v>
      </c>
      <c r="K75" s="4"/>
      <c r="L75" s="4"/>
      <c r="M75" s="4"/>
      <c r="N75" s="4"/>
      <c r="O75" s="4"/>
      <c r="P75" s="10"/>
      <c r="Q75" s="10"/>
      <c r="R75" s="10"/>
      <c r="S75" s="10"/>
      <c r="T75" s="10"/>
      <c r="U75" s="5"/>
      <c r="V75" s="4"/>
      <c r="W75" s="4"/>
      <c r="X75" s="8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5"/>
      <c r="BS75" s="6"/>
      <c r="BT75" s="6"/>
      <c r="BU75" s="7"/>
      <c r="BV75" s="7"/>
      <c r="BW75" s="4"/>
      <c r="BX75" s="4"/>
      <c r="BY75" s="7"/>
      <c r="BZ75" s="4"/>
      <c r="CA75" s="8"/>
      <c r="CB75" s="5"/>
      <c r="CC75" s="5"/>
      <c r="CD75" s="4"/>
    </row>
    <row r="76" spans="1:82" ht="15" customHeight="1" x14ac:dyDescent="0.15">
      <c r="A76" s="58" t="s">
        <v>203</v>
      </c>
      <c r="B76" s="4" t="s">
        <v>67</v>
      </c>
      <c r="C76" s="16">
        <v>135000</v>
      </c>
      <c r="D76" s="38">
        <f>SUM($C$2:C76)</f>
        <v>15588000</v>
      </c>
      <c r="E76" s="20">
        <v>21</v>
      </c>
      <c r="F76" s="15">
        <f t="shared" si="4"/>
        <v>135000</v>
      </c>
      <c r="G76" s="40">
        <f t="shared" si="5"/>
        <v>135000</v>
      </c>
      <c r="H76" s="38">
        <f>SUM($G$2:G76)</f>
        <v>15588000</v>
      </c>
      <c r="I76" s="4">
        <v>675</v>
      </c>
      <c r="J76" s="50" t="s">
        <v>69</v>
      </c>
      <c r="K76" s="4"/>
      <c r="L76" s="4"/>
      <c r="M76" s="4"/>
      <c r="N76" s="4"/>
      <c r="O76" s="4"/>
      <c r="P76" s="10"/>
      <c r="Q76" s="10"/>
      <c r="R76" s="10"/>
      <c r="S76" s="10"/>
      <c r="T76" s="10"/>
      <c r="U76" s="5"/>
      <c r="V76" s="4"/>
      <c r="W76" s="4"/>
      <c r="X76" s="8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5"/>
      <c r="BS76" s="6"/>
      <c r="BT76" s="6"/>
      <c r="BU76" s="7"/>
      <c r="BV76" s="7"/>
      <c r="BW76" s="4"/>
      <c r="BX76" s="4"/>
      <c r="BY76" s="7"/>
      <c r="BZ76" s="4"/>
      <c r="CA76" s="8"/>
      <c r="CB76" s="5"/>
      <c r="CC76" s="5"/>
      <c r="CD76" s="4"/>
    </row>
    <row r="77" spans="1:82" ht="15" customHeight="1" x14ac:dyDescent="0.15">
      <c r="A77" s="58" t="s">
        <v>204</v>
      </c>
      <c r="B77" s="4" t="s">
        <v>71</v>
      </c>
      <c r="C77" s="15">
        <v>250000</v>
      </c>
      <c r="D77" s="38">
        <f>SUM($C$2:C77)</f>
        <v>15838000</v>
      </c>
      <c r="E77" s="20">
        <v>21</v>
      </c>
      <c r="F77" s="15">
        <f t="shared" si="4"/>
        <v>250000</v>
      </c>
      <c r="G77" s="40">
        <f t="shared" si="5"/>
        <v>250000</v>
      </c>
      <c r="H77" s="38">
        <f>SUM($G$2:G77)</f>
        <v>15838000</v>
      </c>
      <c r="I77" s="4">
        <v>947</v>
      </c>
      <c r="J77" s="50" t="s">
        <v>68</v>
      </c>
      <c r="K77" s="1"/>
      <c r="L77" s="4"/>
      <c r="M77" s="4"/>
      <c r="N77" s="4"/>
      <c r="O77" s="1"/>
      <c r="P77" s="10"/>
      <c r="Q77" s="10"/>
      <c r="R77" s="10"/>
      <c r="S77" s="10"/>
      <c r="T77" s="10"/>
      <c r="U77" s="2"/>
      <c r="V77" s="1"/>
      <c r="W77" s="1"/>
      <c r="X77" s="3"/>
      <c r="Y77" s="1"/>
      <c r="Z77" s="1"/>
      <c r="AA77" s="1"/>
      <c r="AB77" s="1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5"/>
      <c r="BS77" s="6"/>
      <c r="BT77" s="6"/>
      <c r="BU77" s="7"/>
      <c r="BV77" s="7"/>
      <c r="BW77" s="4"/>
      <c r="BX77" s="4"/>
      <c r="BY77" s="7"/>
      <c r="BZ77" s="4"/>
      <c r="CA77" s="8"/>
      <c r="CB77" s="5"/>
      <c r="CC77" s="5"/>
      <c r="CD77" s="4"/>
    </row>
    <row r="78" spans="1:82" ht="15" customHeight="1" x14ac:dyDescent="0.15">
      <c r="A78" s="58" t="s">
        <v>205</v>
      </c>
      <c r="B78" s="4" t="s">
        <v>74</v>
      </c>
      <c r="C78" s="16">
        <v>250000</v>
      </c>
      <c r="D78" s="38">
        <f>SUM($C$2:C78)</f>
        <v>16088000</v>
      </c>
      <c r="E78" s="20">
        <v>21</v>
      </c>
      <c r="F78" s="15">
        <f t="shared" si="4"/>
        <v>250000</v>
      </c>
      <c r="G78" s="40">
        <f t="shared" si="5"/>
        <v>250000</v>
      </c>
      <c r="H78" s="38">
        <f>SUM($G$2:G78)</f>
        <v>16088000</v>
      </c>
      <c r="I78" s="4">
        <v>769</v>
      </c>
      <c r="J78" s="50" t="s">
        <v>69</v>
      </c>
      <c r="K78" s="4"/>
      <c r="L78" s="4"/>
      <c r="M78" s="4"/>
      <c r="N78" s="4"/>
      <c r="O78" s="4"/>
      <c r="P78" s="10"/>
      <c r="Q78" s="10"/>
      <c r="R78" s="10"/>
      <c r="S78" s="10"/>
      <c r="T78" s="10"/>
      <c r="U78" s="5"/>
      <c r="V78" s="4"/>
      <c r="W78" s="4"/>
      <c r="X78" s="8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5"/>
      <c r="BS78" s="6"/>
      <c r="BT78" s="6"/>
      <c r="BU78" s="7"/>
      <c r="BV78" s="7"/>
      <c r="BW78" s="4"/>
      <c r="BX78" s="4"/>
      <c r="BY78" s="7"/>
      <c r="BZ78" s="4"/>
      <c r="CA78" s="8"/>
      <c r="CD78" s="4"/>
    </row>
    <row r="79" spans="1:82" ht="15" customHeight="1" x14ac:dyDescent="0.15">
      <c r="A79" s="58" t="s">
        <v>206</v>
      </c>
      <c r="B79" s="4" t="s">
        <v>72</v>
      </c>
      <c r="C79" s="16">
        <v>250000</v>
      </c>
      <c r="D79" s="38">
        <f>SUM($C$2:C79)</f>
        <v>16338000</v>
      </c>
      <c r="E79" s="20">
        <v>21</v>
      </c>
      <c r="F79" s="15">
        <f t="shared" si="4"/>
        <v>250000</v>
      </c>
      <c r="G79" s="40">
        <f t="shared" si="5"/>
        <v>250000</v>
      </c>
      <c r="H79" s="38">
        <f>SUM($G$2:G79)</f>
        <v>16338000</v>
      </c>
      <c r="I79" s="4">
        <v>343</v>
      </c>
      <c r="J79" s="50" t="s">
        <v>69</v>
      </c>
      <c r="K79" s="4"/>
      <c r="L79" s="4"/>
      <c r="M79" s="4"/>
      <c r="N79" s="4"/>
      <c r="O79" s="4"/>
      <c r="P79" s="10"/>
      <c r="Q79" s="10"/>
      <c r="R79" s="10"/>
      <c r="S79" s="10"/>
      <c r="T79" s="10"/>
      <c r="U79" s="5"/>
      <c r="V79" s="4"/>
      <c r="W79" s="4"/>
      <c r="X79" s="8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5"/>
      <c r="BS79" s="6"/>
      <c r="BT79" s="6"/>
      <c r="BU79" s="7"/>
      <c r="BV79" s="7"/>
      <c r="BW79" s="4"/>
      <c r="BX79" s="4"/>
      <c r="BY79" s="7"/>
      <c r="BZ79" s="4"/>
      <c r="CA79" s="8"/>
      <c r="CD79" s="4"/>
    </row>
    <row r="80" spans="1:82" ht="15" customHeight="1" x14ac:dyDescent="0.15">
      <c r="A80" s="58" t="s">
        <v>207</v>
      </c>
      <c r="B80" s="4" t="s">
        <v>72</v>
      </c>
      <c r="C80" s="16">
        <v>159000</v>
      </c>
      <c r="D80" s="38">
        <f>SUM($C$2:C80)</f>
        <v>16497000</v>
      </c>
      <c r="E80" s="20">
        <v>21</v>
      </c>
      <c r="F80" s="15">
        <f t="shared" si="4"/>
        <v>159000</v>
      </c>
      <c r="G80" s="40">
        <f t="shared" si="5"/>
        <v>159000</v>
      </c>
      <c r="H80" s="38">
        <f>SUM($G$2:G80)</f>
        <v>16497000</v>
      </c>
      <c r="I80" s="4">
        <v>657</v>
      </c>
      <c r="J80" s="50" t="s">
        <v>69</v>
      </c>
      <c r="K80" s="4"/>
      <c r="L80" s="4"/>
      <c r="M80" s="4"/>
      <c r="N80" s="4"/>
      <c r="O80" s="4"/>
      <c r="P80" s="10"/>
      <c r="Q80" s="10"/>
      <c r="R80" s="10"/>
      <c r="S80" s="10"/>
      <c r="T80" s="10"/>
      <c r="U80" s="5"/>
      <c r="V80" s="4"/>
      <c r="W80" s="4"/>
      <c r="X80" s="8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5"/>
      <c r="BS80" s="6"/>
      <c r="BT80" s="6"/>
      <c r="BU80" s="7"/>
      <c r="BV80" s="7"/>
      <c r="BW80" s="4"/>
      <c r="BX80" s="4"/>
      <c r="BY80" s="7"/>
      <c r="BZ80" s="4"/>
      <c r="CA80" s="8"/>
      <c r="CB80" s="5"/>
      <c r="CC80" s="5"/>
      <c r="CD80" s="4"/>
    </row>
    <row r="81" spans="1:82" ht="15" customHeight="1" x14ac:dyDescent="0.15">
      <c r="A81" s="58" t="s">
        <v>208</v>
      </c>
      <c r="B81" s="4" t="s">
        <v>73</v>
      </c>
      <c r="C81" s="16">
        <v>194000</v>
      </c>
      <c r="D81" s="38">
        <f>SUM($C$2:C81)</f>
        <v>16691000</v>
      </c>
      <c r="E81" s="20">
        <v>21</v>
      </c>
      <c r="F81" s="15">
        <f t="shared" si="4"/>
        <v>194000</v>
      </c>
      <c r="G81" s="40">
        <f t="shared" si="5"/>
        <v>194000</v>
      </c>
      <c r="H81" s="38">
        <f>SUM($G$2:G81)</f>
        <v>16691000</v>
      </c>
      <c r="I81" s="4">
        <v>464</v>
      </c>
      <c r="J81" s="50" t="s">
        <v>69</v>
      </c>
      <c r="K81" s="4"/>
      <c r="L81" s="4"/>
      <c r="M81" s="4"/>
      <c r="N81" s="4"/>
      <c r="O81" s="4"/>
      <c r="P81" s="10"/>
      <c r="Q81" s="10"/>
      <c r="R81" s="10"/>
      <c r="S81" s="10"/>
      <c r="T81" s="10"/>
      <c r="U81" s="5"/>
      <c r="V81" s="4"/>
      <c r="W81" s="4"/>
      <c r="X81" s="8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5"/>
      <c r="BS81" s="6"/>
      <c r="BT81" s="6"/>
      <c r="BU81" s="7"/>
      <c r="BV81" s="7"/>
      <c r="BW81" s="4"/>
      <c r="BX81" s="4"/>
      <c r="BY81" s="7"/>
      <c r="BZ81" s="4"/>
      <c r="CA81" s="8"/>
      <c r="CD81" s="4"/>
    </row>
    <row r="82" spans="1:82" ht="15" customHeight="1" x14ac:dyDescent="0.15">
      <c r="A82" s="58" t="s">
        <v>209</v>
      </c>
      <c r="B82" s="4" t="s">
        <v>73</v>
      </c>
      <c r="C82" s="16">
        <v>190000</v>
      </c>
      <c r="D82" s="38">
        <f>SUM($C$2:C82)</f>
        <v>16881000</v>
      </c>
      <c r="E82" s="20">
        <v>21</v>
      </c>
      <c r="F82" s="15">
        <f t="shared" si="4"/>
        <v>190000</v>
      </c>
      <c r="G82" s="40">
        <f t="shared" si="5"/>
        <v>190000</v>
      </c>
      <c r="H82" s="38">
        <f>SUM($G$2:G82)</f>
        <v>16881000</v>
      </c>
      <c r="I82" s="4">
        <v>132</v>
      </c>
      <c r="J82" s="50" t="s">
        <v>69</v>
      </c>
      <c r="K82" s="4"/>
      <c r="L82" s="4"/>
      <c r="M82" s="4"/>
      <c r="N82" s="4"/>
      <c r="O82" s="4"/>
      <c r="P82" s="10"/>
      <c r="Q82" s="10"/>
      <c r="R82" s="10"/>
      <c r="S82" s="10"/>
      <c r="T82" s="10"/>
      <c r="U82" s="5"/>
      <c r="V82" s="4"/>
      <c r="W82" s="4"/>
      <c r="X82" s="8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5"/>
      <c r="BS82" s="6"/>
      <c r="BT82" s="6"/>
      <c r="BU82" s="7"/>
      <c r="BV82" s="7"/>
      <c r="BW82" s="4"/>
      <c r="BX82" s="4"/>
      <c r="BY82" s="7"/>
      <c r="BZ82" s="4"/>
      <c r="CA82" s="8"/>
      <c r="CD82" s="4"/>
    </row>
    <row r="83" spans="1:82" ht="15" customHeight="1" x14ac:dyDescent="0.15">
      <c r="A83" s="58" t="s">
        <v>210</v>
      </c>
      <c r="B83" s="4" t="s">
        <v>70</v>
      </c>
      <c r="C83" s="16">
        <v>250000</v>
      </c>
      <c r="D83" s="38">
        <f>SUM($C$2:C83)</f>
        <v>17131000</v>
      </c>
      <c r="E83" s="20">
        <v>21</v>
      </c>
      <c r="F83" s="15">
        <f t="shared" si="4"/>
        <v>250000</v>
      </c>
      <c r="G83" s="40">
        <f t="shared" si="5"/>
        <v>250000</v>
      </c>
      <c r="H83" s="38">
        <f>SUM($G$2:G83)</f>
        <v>17131000</v>
      </c>
      <c r="I83" s="4">
        <v>831</v>
      </c>
      <c r="J83" s="50" t="s">
        <v>68</v>
      </c>
      <c r="K83" s="4"/>
      <c r="L83" s="4"/>
      <c r="M83" s="4"/>
      <c r="N83" s="4"/>
      <c r="O83" s="4"/>
      <c r="P83" s="10"/>
      <c r="Q83" s="10"/>
      <c r="R83" s="10"/>
      <c r="S83" s="10"/>
      <c r="T83" s="10"/>
      <c r="U83" s="5"/>
      <c r="V83" s="4"/>
      <c r="W83" s="4"/>
      <c r="X83" s="8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5"/>
      <c r="BS83" s="6"/>
      <c r="BT83" s="6"/>
      <c r="BU83" s="7"/>
      <c r="BV83" s="7"/>
      <c r="BW83" s="4"/>
      <c r="BX83" s="4"/>
      <c r="BY83" s="7"/>
      <c r="BZ83" s="4"/>
      <c r="CA83" s="8"/>
      <c r="CB83" s="5"/>
      <c r="CC83" s="5"/>
      <c r="CD83" s="4"/>
    </row>
    <row r="84" spans="1:82" ht="15" customHeight="1" x14ac:dyDescent="0.15">
      <c r="A84" s="58" t="s">
        <v>211</v>
      </c>
      <c r="B84" s="4" t="s">
        <v>71</v>
      </c>
      <c r="C84" s="15">
        <v>250000</v>
      </c>
      <c r="D84" s="38">
        <f>SUM($C$2:C84)</f>
        <v>17381000</v>
      </c>
      <c r="E84" s="20">
        <v>21</v>
      </c>
      <c r="F84" s="15">
        <f t="shared" si="4"/>
        <v>250000</v>
      </c>
      <c r="G84" s="40">
        <f t="shared" si="5"/>
        <v>250000</v>
      </c>
      <c r="H84" s="38">
        <f>SUM($G$2:G84)</f>
        <v>17381000</v>
      </c>
      <c r="I84" s="4">
        <v>374</v>
      </c>
      <c r="J84" s="50" t="s">
        <v>68</v>
      </c>
      <c r="K84" s="1"/>
      <c r="L84" s="4"/>
      <c r="M84" s="4"/>
      <c r="N84" s="4"/>
      <c r="O84" s="1"/>
      <c r="P84" s="10"/>
      <c r="Q84" s="10"/>
      <c r="R84" s="10"/>
      <c r="S84" s="10"/>
      <c r="T84" s="10"/>
      <c r="U84" s="2"/>
      <c r="V84" s="1"/>
      <c r="W84" s="1"/>
      <c r="X84" s="3"/>
      <c r="Y84" s="1"/>
      <c r="Z84" s="1"/>
      <c r="AA84" s="1"/>
      <c r="AB84" s="1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5"/>
      <c r="BS84" s="6"/>
      <c r="BT84" s="6"/>
      <c r="BU84" s="7"/>
      <c r="BV84" s="7"/>
      <c r="BW84" s="4"/>
      <c r="BX84" s="4"/>
      <c r="BY84" s="7"/>
      <c r="BZ84" s="4"/>
      <c r="CA84" s="8"/>
      <c r="CB84" s="5"/>
      <c r="CC84" s="5"/>
      <c r="CD84" s="4"/>
    </row>
    <row r="85" spans="1:82" ht="15" customHeight="1" x14ac:dyDescent="0.15">
      <c r="A85" s="58" t="s">
        <v>212</v>
      </c>
      <c r="B85" s="4" t="s">
        <v>72</v>
      </c>
      <c r="C85" s="16">
        <v>199000</v>
      </c>
      <c r="D85" s="38">
        <f>SUM($C$2:C85)</f>
        <v>17580000</v>
      </c>
      <c r="E85" s="20">
        <v>21</v>
      </c>
      <c r="F85" s="15">
        <f t="shared" si="4"/>
        <v>199000</v>
      </c>
      <c r="G85" s="40">
        <f t="shared" si="5"/>
        <v>199000</v>
      </c>
      <c r="H85" s="38">
        <f>SUM($G$2:G85)</f>
        <v>17580000</v>
      </c>
      <c r="I85" s="4">
        <v>828</v>
      </c>
      <c r="J85" s="50" t="s">
        <v>69</v>
      </c>
      <c r="K85" s="4"/>
      <c r="L85" s="4"/>
      <c r="M85" s="4"/>
      <c r="N85" s="4"/>
      <c r="O85" s="4"/>
      <c r="P85" s="10"/>
      <c r="Q85" s="10"/>
      <c r="R85" s="10"/>
      <c r="S85" s="10"/>
      <c r="T85" s="10"/>
      <c r="U85" s="5"/>
      <c r="V85" s="4"/>
      <c r="W85" s="4"/>
      <c r="X85" s="8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5"/>
      <c r="BS85" s="6"/>
      <c r="BT85" s="6"/>
      <c r="BU85" s="7"/>
      <c r="BV85" s="7"/>
      <c r="BW85" s="4"/>
      <c r="BX85" s="4"/>
      <c r="BY85" s="7"/>
      <c r="BZ85" s="4"/>
      <c r="CA85" s="8"/>
      <c r="CD85" s="4"/>
    </row>
    <row r="86" spans="1:82" ht="15" customHeight="1" x14ac:dyDescent="0.15">
      <c r="A86" s="58" t="s">
        <v>213</v>
      </c>
      <c r="B86" s="4" t="s">
        <v>71</v>
      </c>
      <c r="C86" s="16">
        <v>250000</v>
      </c>
      <c r="D86" s="38">
        <f>SUM($C$2:C86)</f>
        <v>17830000</v>
      </c>
      <c r="E86" s="20">
        <v>21</v>
      </c>
      <c r="F86" s="15">
        <f t="shared" si="4"/>
        <v>250000</v>
      </c>
      <c r="G86" s="40">
        <f t="shared" si="5"/>
        <v>250000</v>
      </c>
      <c r="H86" s="38">
        <f>SUM($G$2:G86)</f>
        <v>17830000</v>
      </c>
      <c r="I86" s="4">
        <v>806</v>
      </c>
      <c r="J86" s="50" t="s">
        <v>68</v>
      </c>
      <c r="K86" s="4"/>
      <c r="L86" s="4"/>
      <c r="M86" s="4"/>
      <c r="N86" s="4"/>
      <c r="O86" s="4"/>
      <c r="P86" s="10"/>
      <c r="Q86" s="10"/>
      <c r="R86" s="10"/>
      <c r="S86" s="10"/>
      <c r="T86" s="10"/>
      <c r="U86" s="5"/>
      <c r="V86" s="4"/>
      <c r="W86" s="4"/>
      <c r="X86" s="8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5"/>
      <c r="BS86" s="6"/>
      <c r="BT86" s="6"/>
      <c r="BU86" s="7"/>
      <c r="BV86" s="7"/>
      <c r="BW86" s="4"/>
      <c r="BX86" s="4"/>
      <c r="BY86" s="7"/>
      <c r="BZ86" s="4"/>
      <c r="CA86" s="8"/>
      <c r="CD86" s="4"/>
    </row>
    <row r="87" spans="1:82" ht="15" customHeight="1" x14ac:dyDescent="0.15">
      <c r="A87" s="58" t="s">
        <v>214</v>
      </c>
      <c r="B87" s="4" t="s">
        <v>72</v>
      </c>
      <c r="C87" s="15">
        <v>250000</v>
      </c>
      <c r="D87" s="38">
        <f>SUM($C$2:C87)</f>
        <v>18080000</v>
      </c>
      <c r="E87" s="20">
        <v>21</v>
      </c>
      <c r="F87" s="15">
        <f t="shared" si="4"/>
        <v>250000</v>
      </c>
      <c r="G87" s="40">
        <f t="shared" si="5"/>
        <v>250000</v>
      </c>
      <c r="H87" s="38">
        <f>SUM($G$2:G87)</f>
        <v>18080000</v>
      </c>
      <c r="I87" s="4">
        <v>523</v>
      </c>
      <c r="J87" s="50" t="s">
        <v>69</v>
      </c>
      <c r="K87" s="1"/>
      <c r="L87" s="4"/>
      <c r="M87" s="4"/>
      <c r="N87" s="4"/>
      <c r="O87" s="1"/>
      <c r="P87" s="10"/>
      <c r="Q87" s="10"/>
      <c r="R87" s="10"/>
      <c r="S87" s="10"/>
      <c r="T87" s="10"/>
      <c r="U87" s="2"/>
      <c r="V87" s="1"/>
      <c r="W87" s="1"/>
      <c r="X87" s="3"/>
      <c r="Y87" s="1"/>
      <c r="Z87" s="1"/>
      <c r="AA87" s="1"/>
      <c r="AB87" s="1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5"/>
      <c r="BS87" s="6"/>
      <c r="BT87" s="6"/>
      <c r="BU87" s="7"/>
      <c r="BV87" s="7"/>
      <c r="BW87" s="4"/>
      <c r="BX87" s="4"/>
      <c r="BY87" s="7"/>
      <c r="BZ87" s="4"/>
      <c r="CA87" s="8"/>
      <c r="CD87" s="4"/>
    </row>
    <row r="88" spans="1:82" ht="15" customHeight="1" x14ac:dyDescent="0.15">
      <c r="A88" s="58" t="s">
        <v>215</v>
      </c>
      <c r="B88" s="4" t="s">
        <v>74</v>
      </c>
      <c r="C88" s="16">
        <v>216000</v>
      </c>
      <c r="D88" s="38">
        <f>SUM($C$2:C88)</f>
        <v>18296000</v>
      </c>
      <c r="E88" s="20">
        <v>21</v>
      </c>
      <c r="F88" s="15">
        <f t="shared" si="4"/>
        <v>216000</v>
      </c>
      <c r="G88" s="40">
        <f t="shared" si="5"/>
        <v>216000</v>
      </c>
      <c r="H88" s="38">
        <f>SUM($G$2:G88)</f>
        <v>18296000</v>
      </c>
      <c r="I88" s="4">
        <v>695</v>
      </c>
      <c r="J88" s="50" t="s">
        <v>69</v>
      </c>
      <c r="K88" s="4"/>
      <c r="L88" s="4"/>
      <c r="M88" s="4"/>
      <c r="N88" s="4"/>
      <c r="O88" s="4"/>
      <c r="P88" s="10"/>
      <c r="Q88" s="10"/>
      <c r="R88" s="10"/>
      <c r="S88" s="10"/>
      <c r="T88" s="10"/>
      <c r="U88" s="5"/>
      <c r="V88" s="4"/>
      <c r="W88" s="4"/>
      <c r="X88" s="8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5"/>
      <c r="BS88" s="6"/>
      <c r="BT88" s="6"/>
      <c r="BU88" s="7"/>
      <c r="BV88" s="7"/>
      <c r="BW88" s="4"/>
      <c r="BX88" s="4"/>
      <c r="BY88" s="7"/>
      <c r="BZ88" s="4"/>
      <c r="CA88" s="8"/>
      <c r="CD88" s="4"/>
    </row>
    <row r="89" spans="1:82" ht="15" customHeight="1" x14ac:dyDescent="0.15">
      <c r="A89" s="58" t="s">
        <v>216</v>
      </c>
      <c r="B89" s="4" t="s">
        <v>73</v>
      </c>
      <c r="C89" s="16">
        <v>200000</v>
      </c>
      <c r="D89" s="38">
        <f>SUM($C$2:C89)</f>
        <v>18496000</v>
      </c>
      <c r="E89" s="20">
        <v>21</v>
      </c>
      <c r="F89" s="15">
        <f t="shared" si="4"/>
        <v>200000</v>
      </c>
      <c r="G89" s="40">
        <f t="shared" si="5"/>
        <v>200000</v>
      </c>
      <c r="H89" s="38">
        <f>SUM($G$2:G89)</f>
        <v>18496000</v>
      </c>
      <c r="I89" s="4">
        <v>573</v>
      </c>
      <c r="J89" s="50" t="s">
        <v>69</v>
      </c>
      <c r="K89" s="4"/>
      <c r="L89" s="4"/>
      <c r="M89" s="4"/>
      <c r="N89" s="4"/>
      <c r="O89" s="4"/>
      <c r="P89" s="10"/>
      <c r="Q89" s="10"/>
      <c r="R89" s="10"/>
      <c r="S89" s="10"/>
      <c r="T89" s="10"/>
      <c r="U89" s="5"/>
      <c r="V89" s="4"/>
      <c r="W89" s="4"/>
      <c r="X89" s="8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5"/>
      <c r="BS89" s="6"/>
      <c r="BT89" s="6"/>
      <c r="BU89" s="7"/>
      <c r="BV89" s="7"/>
      <c r="BW89" s="4"/>
      <c r="BX89" s="4"/>
      <c r="BY89" s="7"/>
      <c r="BZ89" s="4"/>
      <c r="CA89" s="8"/>
      <c r="CB89" s="5"/>
      <c r="CC89" s="5"/>
      <c r="CD89" s="4"/>
    </row>
    <row r="90" spans="1:82" ht="15" customHeight="1" x14ac:dyDescent="0.15">
      <c r="A90" s="58" t="s">
        <v>217</v>
      </c>
      <c r="B90" s="4" t="s">
        <v>73</v>
      </c>
      <c r="C90" s="16">
        <v>250000</v>
      </c>
      <c r="D90" s="38">
        <f>SUM($C$2:C90)</f>
        <v>18746000</v>
      </c>
      <c r="E90" s="20">
        <v>21</v>
      </c>
      <c r="F90" s="15">
        <f t="shared" si="4"/>
        <v>250000</v>
      </c>
      <c r="G90" s="40">
        <f t="shared" si="5"/>
        <v>250000</v>
      </c>
      <c r="H90" s="38">
        <f>SUM($G$2:G90)</f>
        <v>18746000</v>
      </c>
      <c r="I90" s="4">
        <v>968</v>
      </c>
      <c r="J90" s="50" t="s">
        <v>69</v>
      </c>
      <c r="K90" s="4"/>
      <c r="L90" s="4"/>
      <c r="M90" s="4"/>
      <c r="N90" s="4"/>
      <c r="O90" s="4"/>
      <c r="P90" s="10"/>
      <c r="Q90" s="10"/>
      <c r="R90" s="10"/>
      <c r="S90" s="10"/>
      <c r="T90" s="10"/>
      <c r="U90" s="5"/>
      <c r="V90" s="4"/>
      <c r="W90" s="4"/>
      <c r="X90" s="8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5"/>
      <c r="BS90" s="6"/>
      <c r="BT90" s="6"/>
      <c r="BU90" s="7"/>
      <c r="BV90" s="7"/>
      <c r="BW90" s="4"/>
      <c r="BX90" s="4"/>
      <c r="BY90" s="7"/>
      <c r="BZ90" s="4"/>
      <c r="CA90" s="8"/>
      <c r="CB90" s="5"/>
      <c r="CC90" s="5"/>
      <c r="CD90" s="4"/>
    </row>
    <row r="91" spans="1:82" ht="15" customHeight="1" x14ac:dyDescent="0.15">
      <c r="A91" s="58" t="s">
        <v>218</v>
      </c>
      <c r="B91" s="4" t="s">
        <v>71</v>
      </c>
      <c r="C91" s="16">
        <v>250000</v>
      </c>
      <c r="D91" s="38">
        <f>SUM($C$2:C91)</f>
        <v>18996000</v>
      </c>
      <c r="E91" s="20">
        <v>21</v>
      </c>
      <c r="F91" s="15">
        <f t="shared" si="4"/>
        <v>250000</v>
      </c>
      <c r="G91" s="40">
        <f t="shared" si="5"/>
        <v>250000</v>
      </c>
      <c r="H91" s="38">
        <f>SUM($G$2:G91)</f>
        <v>18996000</v>
      </c>
      <c r="I91" s="4">
        <v>515</v>
      </c>
      <c r="J91" s="50" t="s">
        <v>68</v>
      </c>
      <c r="K91" s="4"/>
      <c r="L91" s="4"/>
      <c r="M91" s="4"/>
      <c r="N91" s="4"/>
      <c r="O91" s="4"/>
      <c r="P91" s="10"/>
      <c r="Q91" s="10"/>
      <c r="R91" s="10"/>
      <c r="S91" s="10"/>
      <c r="T91" s="10"/>
      <c r="U91" s="5"/>
      <c r="V91" s="4"/>
      <c r="W91" s="4"/>
      <c r="X91" s="8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5"/>
      <c r="BS91" s="6"/>
      <c r="BT91" s="6"/>
      <c r="BU91" s="7"/>
      <c r="BV91" s="7"/>
      <c r="BW91" s="4"/>
      <c r="BX91" s="4"/>
      <c r="BY91" s="7"/>
      <c r="BZ91" s="4"/>
      <c r="CA91" s="8"/>
      <c r="CB91" s="5"/>
      <c r="CC91" s="5"/>
      <c r="CD91" s="4"/>
    </row>
    <row r="92" spans="1:82" ht="15" customHeight="1" x14ac:dyDescent="0.15">
      <c r="A92" s="58" t="s">
        <v>219</v>
      </c>
      <c r="B92" s="4" t="s">
        <v>72</v>
      </c>
      <c r="C92" s="16">
        <v>250000</v>
      </c>
      <c r="D92" s="38">
        <f>SUM($C$2:C92)</f>
        <v>19246000</v>
      </c>
      <c r="E92" s="20">
        <v>21</v>
      </c>
      <c r="F92" s="15">
        <f t="shared" si="4"/>
        <v>250000</v>
      </c>
      <c r="G92" s="40">
        <f t="shared" si="5"/>
        <v>250000</v>
      </c>
      <c r="H92" s="38">
        <f>SUM($G$2:G92)</f>
        <v>19246000</v>
      </c>
      <c r="I92" s="4">
        <v>404</v>
      </c>
      <c r="J92" s="50" t="s">
        <v>69</v>
      </c>
      <c r="K92" s="4"/>
      <c r="L92" s="4"/>
      <c r="M92" s="4"/>
      <c r="N92" s="4"/>
      <c r="O92" s="4"/>
      <c r="P92" s="10"/>
      <c r="Q92" s="10"/>
      <c r="R92" s="10"/>
      <c r="S92" s="10"/>
      <c r="T92" s="10"/>
      <c r="U92" s="5"/>
      <c r="V92" s="4"/>
      <c r="W92" s="4"/>
      <c r="X92" s="8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5"/>
      <c r="BS92" s="6"/>
      <c r="BT92" s="6"/>
      <c r="BU92" s="7"/>
      <c r="BV92" s="7"/>
      <c r="BW92" s="4"/>
      <c r="BX92" s="4"/>
      <c r="BY92" s="7"/>
      <c r="BZ92" s="4"/>
      <c r="CA92" s="8"/>
      <c r="CD92" s="4"/>
    </row>
    <row r="93" spans="1:82" ht="15" customHeight="1" x14ac:dyDescent="0.15">
      <c r="A93" s="58" t="s">
        <v>220</v>
      </c>
      <c r="B93" s="4" t="s">
        <v>73</v>
      </c>
      <c r="C93" s="16">
        <v>250000</v>
      </c>
      <c r="D93" s="38">
        <f>SUM($C$2:C93)</f>
        <v>19496000</v>
      </c>
      <c r="E93" s="20">
        <v>21</v>
      </c>
      <c r="F93" s="15">
        <f t="shared" si="4"/>
        <v>250000</v>
      </c>
      <c r="G93" s="40">
        <f t="shared" si="5"/>
        <v>250000</v>
      </c>
      <c r="H93" s="38">
        <f>SUM($G$2:G93)</f>
        <v>19496000</v>
      </c>
      <c r="I93" s="4">
        <v>841</v>
      </c>
      <c r="J93" s="50" t="s">
        <v>69</v>
      </c>
      <c r="K93" s="4"/>
      <c r="L93" s="4"/>
      <c r="M93" s="4"/>
      <c r="N93" s="4"/>
      <c r="O93" s="4"/>
      <c r="P93" s="10"/>
      <c r="Q93" s="10"/>
      <c r="R93" s="10"/>
      <c r="S93" s="10"/>
      <c r="T93" s="10"/>
      <c r="U93" s="5"/>
      <c r="V93" s="4"/>
      <c r="W93" s="4"/>
      <c r="X93" s="8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5"/>
      <c r="BS93" s="6"/>
      <c r="BT93" s="6"/>
      <c r="BU93" s="7"/>
      <c r="BV93" s="7"/>
      <c r="BW93" s="4"/>
      <c r="BX93" s="4"/>
      <c r="BY93" s="7"/>
      <c r="BZ93" s="4"/>
      <c r="CA93" s="8"/>
      <c r="CD93" s="4"/>
    </row>
    <row r="94" spans="1:82" ht="15" customHeight="1" x14ac:dyDescent="0.15">
      <c r="A94" s="58" t="s">
        <v>221</v>
      </c>
      <c r="B94" s="4" t="s">
        <v>73</v>
      </c>
      <c r="C94" s="16">
        <v>250000</v>
      </c>
      <c r="D94" s="38">
        <f>SUM($C$2:C94)</f>
        <v>19746000</v>
      </c>
      <c r="E94" s="20">
        <v>21</v>
      </c>
      <c r="F94" s="15">
        <f t="shared" si="4"/>
        <v>250000</v>
      </c>
      <c r="G94" s="40">
        <f t="shared" si="5"/>
        <v>250000</v>
      </c>
      <c r="H94" s="38">
        <f>SUM($G$2:G94)</f>
        <v>19746000</v>
      </c>
      <c r="I94" s="4">
        <v>669</v>
      </c>
      <c r="J94" s="50" t="s">
        <v>69</v>
      </c>
      <c r="K94" s="4"/>
      <c r="L94" s="4"/>
      <c r="M94" s="4"/>
      <c r="N94" s="4"/>
      <c r="O94" s="4"/>
      <c r="P94" s="10"/>
      <c r="Q94" s="10"/>
      <c r="R94" s="10"/>
      <c r="S94" s="10"/>
      <c r="T94" s="10"/>
      <c r="U94" s="5"/>
      <c r="V94" s="4"/>
      <c r="W94" s="4"/>
      <c r="X94" s="8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5"/>
      <c r="BS94" s="6"/>
      <c r="BT94" s="6"/>
      <c r="BU94" s="7"/>
      <c r="BV94" s="7"/>
      <c r="BW94" s="4"/>
      <c r="BX94" s="4"/>
      <c r="BY94" s="7"/>
      <c r="BZ94" s="4"/>
      <c r="CA94" s="8"/>
      <c r="CD94" s="4"/>
    </row>
    <row r="95" spans="1:82" ht="15" customHeight="1" x14ac:dyDescent="0.15">
      <c r="A95" s="58" t="s">
        <v>222</v>
      </c>
      <c r="B95" s="4" t="s">
        <v>70</v>
      </c>
      <c r="C95" s="16">
        <v>250000</v>
      </c>
      <c r="D95" s="38">
        <f>SUM($C$2:C95)</f>
        <v>19996000</v>
      </c>
      <c r="E95" s="20">
        <v>21</v>
      </c>
      <c r="F95" s="15">
        <f t="shared" si="4"/>
        <v>250000</v>
      </c>
      <c r="G95" s="40">
        <f t="shared" si="5"/>
        <v>250000</v>
      </c>
      <c r="H95" s="38">
        <f>SUM($G$2:G95)</f>
        <v>19996000</v>
      </c>
      <c r="I95" s="4">
        <v>557</v>
      </c>
      <c r="J95" s="50" t="s">
        <v>68</v>
      </c>
      <c r="K95" s="4"/>
      <c r="L95" s="4"/>
      <c r="M95" s="4"/>
      <c r="N95" s="4"/>
      <c r="O95" s="4"/>
      <c r="P95" s="10"/>
      <c r="Q95" s="10"/>
      <c r="R95" s="10"/>
      <c r="S95" s="10"/>
      <c r="T95" s="10"/>
      <c r="U95" s="5"/>
      <c r="V95" s="4"/>
      <c r="W95" s="4"/>
      <c r="X95" s="8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5"/>
      <c r="BS95" s="6"/>
      <c r="BT95" s="6"/>
      <c r="BU95" s="7"/>
      <c r="BV95" s="7"/>
      <c r="BW95" s="4"/>
      <c r="BX95" s="4"/>
      <c r="BY95" s="7"/>
      <c r="BZ95" s="4"/>
      <c r="CA95" s="8"/>
      <c r="CB95" s="5"/>
      <c r="CC95" s="5"/>
      <c r="CD95" s="4"/>
    </row>
    <row r="96" spans="1:82" ht="15" customHeight="1" x14ac:dyDescent="0.15">
      <c r="A96" s="58" t="s">
        <v>223</v>
      </c>
      <c r="B96" s="4" t="s">
        <v>70</v>
      </c>
      <c r="C96" s="16">
        <v>122000</v>
      </c>
      <c r="D96" s="38">
        <f>SUM($C$2:C96)</f>
        <v>20118000</v>
      </c>
      <c r="E96" s="20">
        <v>21</v>
      </c>
      <c r="F96" s="15">
        <f t="shared" si="4"/>
        <v>122000</v>
      </c>
      <c r="G96" s="40">
        <f t="shared" si="5"/>
        <v>122000</v>
      </c>
      <c r="H96" s="38">
        <f>SUM($G$2:G96)</f>
        <v>20118000</v>
      </c>
      <c r="I96" s="4">
        <v>930</v>
      </c>
      <c r="J96" s="50" t="s">
        <v>68</v>
      </c>
      <c r="K96" s="4"/>
      <c r="L96" s="4"/>
      <c r="M96" s="4"/>
      <c r="N96" s="4"/>
      <c r="O96" s="4"/>
      <c r="P96" s="10"/>
      <c r="Q96" s="10"/>
      <c r="R96" s="10"/>
      <c r="S96" s="10"/>
      <c r="T96" s="10"/>
      <c r="U96" s="5"/>
      <c r="V96" s="4"/>
      <c r="W96" s="4"/>
      <c r="X96" s="8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5"/>
      <c r="BS96" s="6"/>
      <c r="BT96" s="6"/>
      <c r="BU96" s="7"/>
      <c r="BV96" s="7"/>
      <c r="BW96" s="4"/>
      <c r="BX96" s="4"/>
      <c r="BY96" s="7"/>
      <c r="BZ96" s="4"/>
      <c r="CA96" s="8"/>
      <c r="CD96" s="4"/>
    </row>
    <row r="97" spans="1:82" ht="15" customHeight="1" x14ac:dyDescent="0.15">
      <c r="A97" s="58" t="s">
        <v>224</v>
      </c>
      <c r="B97" s="4" t="s">
        <v>73</v>
      </c>
      <c r="C97" s="16">
        <v>239000</v>
      </c>
      <c r="D97" s="38">
        <f>SUM($C$2:C97)</f>
        <v>20357000</v>
      </c>
      <c r="E97" s="20">
        <v>21</v>
      </c>
      <c r="F97" s="15">
        <f t="shared" si="4"/>
        <v>239000</v>
      </c>
      <c r="G97" s="40">
        <f t="shared" si="5"/>
        <v>239000</v>
      </c>
      <c r="H97" s="38">
        <f>SUM($G$2:G97)</f>
        <v>20357000</v>
      </c>
      <c r="I97" s="4">
        <v>882</v>
      </c>
      <c r="J97" s="50" t="s">
        <v>69</v>
      </c>
      <c r="K97" s="4"/>
      <c r="L97" s="4"/>
      <c r="M97" s="4"/>
      <c r="N97" s="4"/>
      <c r="O97" s="4"/>
      <c r="P97" s="10"/>
      <c r="Q97" s="10"/>
      <c r="R97" s="10"/>
      <c r="S97" s="10"/>
      <c r="T97" s="10"/>
      <c r="U97" s="5"/>
      <c r="V97" s="4"/>
      <c r="W97" s="4"/>
      <c r="X97" s="8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5"/>
      <c r="BS97" s="6"/>
      <c r="BT97" s="6"/>
      <c r="BU97" s="7"/>
      <c r="BV97" s="7"/>
      <c r="BW97" s="4"/>
      <c r="BX97" s="4"/>
      <c r="BY97" s="7"/>
      <c r="BZ97" s="4"/>
      <c r="CA97" s="8"/>
      <c r="CB97" s="5"/>
      <c r="CC97" s="5"/>
      <c r="CD97" s="4"/>
    </row>
    <row r="98" spans="1:82" ht="15" customHeight="1" x14ac:dyDescent="0.15">
      <c r="A98" s="58" t="s">
        <v>225</v>
      </c>
      <c r="B98" s="4" t="s">
        <v>67</v>
      </c>
      <c r="C98" s="16">
        <v>250000</v>
      </c>
      <c r="D98" s="38">
        <f>SUM($C$2:C98)</f>
        <v>20607000</v>
      </c>
      <c r="E98" s="20">
        <v>21</v>
      </c>
      <c r="F98" s="15">
        <f t="shared" si="4"/>
        <v>250000</v>
      </c>
      <c r="G98" s="40">
        <f t="shared" ref="G98:G117" si="6">FLOOR(F98,1000)</f>
        <v>250000</v>
      </c>
      <c r="H98" s="38">
        <f>SUM($G$2:G98)</f>
        <v>20607000</v>
      </c>
      <c r="I98" s="4">
        <v>510</v>
      </c>
      <c r="J98" s="50" t="s">
        <v>69</v>
      </c>
      <c r="K98" s="4"/>
      <c r="L98" s="4"/>
      <c r="M98" s="4"/>
      <c r="N98" s="4"/>
      <c r="O98" s="4"/>
      <c r="P98" s="10"/>
      <c r="Q98" s="10"/>
      <c r="R98" s="10"/>
      <c r="S98" s="10"/>
      <c r="T98" s="10"/>
      <c r="U98" s="5"/>
      <c r="V98" s="4"/>
      <c r="W98" s="4"/>
      <c r="X98" s="8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5"/>
      <c r="BS98" s="6"/>
      <c r="BT98" s="6"/>
      <c r="BU98" s="7"/>
      <c r="BV98" s="7"/>
      <c r="BW98" s="4"/>
      <c r="BX98" s="4"/>
      <c r="BY98" s="7"/>
      <c r="BZ98" s="4"/>
      <c r="CA98" s="8"/>
      <c r="CB98" s="5"/>
      <c r="CC98" s="5"/>
      <c r="CD98" s="4"/>
    </row>
    <row r="99" spans="1:82" ht="15" customHeight="1" x14ac:dyDescent="0.15">
      <c r="A99" s="58" t="s">
        <v>226</v>
      </c>
      <c r="B99" s="4" t="s">
        <v>72</v>
      </c>
      <c r="C99" s="16">
        <v>250000</v>
      </c>
      <c r="D99" s="38">
        <f>SUM($C$2:C99)</f>
        <v>20857000</v>
      </c>
      <c r="E99" s="20">
        <v>21</v>
      </c>
      <c r="F99" s="15">
        <f t="shared" si="4"/>
        <v>250000</v>
      </c>
      <c r="G99" s="40">
        <f t="shared" si="6"/>
        <v>250000</v>
      </c>
      <c r="H99" s="38">
        <f>SUM($G$2:G99)</f>
        <v>20857000</v>
      </c>
      <c r="I99" s="4">
        <v>957</v>
      </c>
      <c r="J99" s="50" t="s">
        <v>69</v>
      </c>
      <c r="K99" s="4"/>
      <c r="L99" s="4"/>
      <c r="M99" s="4"/>
      <c r="N99" s="4"/>
      <c r="O99" s="4"/>
      <c r="P99" s="10"/>
      <c r="Q99" s="10"/>
      <c r="R99" s="10"/>
      <c r="S99" s="10"/>
      <c r="T99" s="10"/>
      <c r="U99" s="5"/>
      <c r="V99" s="4"/>
      <c r="W99" s="4"/>
      <c r="X99" s="8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5"/>
      <c r="BS99" s="6"/>
      <c r="BT99" s="6"/>
      <c r="BU99" s="7"/>
      <c r="BV99" s="7"/>
      <c r="BW99" s="4"/>
      <c r="BX99" s="4"/>
      <c r="BY99" s="7"/>
      <c r="BZ99" s="4"/>
      <c r="CA99" s="8"/>
      <c r="CB99" s="5"/>
      <c r="CC99" s="5"/>
      <c r="CD99" s="4"/>
    </row>
    <row r="100" spans="1:82" ht="15" customHeight="1" x14ac:dyDescent="0.15">
      <c r="A100" s="58" t="s">
        <v>227</v>
      </c>
      <c r="B100" s="4" t="s">
        <v>70</v>
      </c>
      <c r="C100" s="16">
        <v>250000</v>
      </c>
      <c r="D100" s="38">
        <f>SUM($C$2:C100)</f>
        <v>21107000</v>
      </c>
      <c r="E100" s="20">
        <v>21</v>
      </c>
      <c r="F100" s="15">
        <f t="shared" si="4"/>
        <v>250000</v>
      </c>
      <c r="G100" s="40">
        <f t="shared" si="6"/>
        <v>250000</v>
      </c>
      <c r="H100" s="38">
        <f>SUM($G$2:G100)</f>
        <v>21107000</v>
      </c>
      <c r="I100" s="4">
        <v>511</v>
      </c>
      <c r="J100" s="50" t="s">
        <v>68</v>
      </c>
      <c r="K100" s="4"/>
      <c r="L100" s="4"/>
      <c r="M100" s="4"/>
      <c r="N100" s="4"/>
      <c r="O100" s="4"/>
      <c r="P100" s="10"/>
      <c r="Q100" s="10"/>
      <c r="R100" s="10"/>
      <c r="S100" s="10"/>
      <c r="T100" s="10"/>
      <c r="U100" s="5"/>
      <c r="V100" s="4"/>
      <c r="W100" s="4"/>
      <c r="X100" s="8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5"/>
      <c r="BS100" s="6"/>
      <c r="BT100" s="6"/>
      <c r="BU100" s="7"/>
      <c r="BV100" s="7"/>
      <c r="BW100" s="4"/>
      <c r="BX100" s="4"/>
      <c r="BY100" s="7"/>
      <c r="BZ100" s="4"/>
      <c r="CA100" s="8"/>
      <c r="CB100" s="5"/>
      <c r="CC100" s="5"/>
      <c r="CD100" s="4"/>
    </row>
    <row r="101" spans="1:82" ht="15" customHeight="1" x14ac:dyDescent="0.15">
      <c r="A101" s="58" t="s">
        <v>228</v>
      </c>
      <c r="B101" s="4" t="s">
        <v>72</v>
      </c>
      <c r="C101" s="16">
        <v>250000</v>
      </c>
      <c r="D101" s="38">
        <f>SUM($C$2:C101)</f>
        <v>21357000</v>
      </c>
      <c r="E101" s="20">
        <v>20</v>
      </c>
      <c r="F101" s="15">
        <f>C101*0.87</f>
        <v>217500</v>
      </c>
      <c r="G101" s="40">
        <f t="shared" si="6"/>
        <v>217000</v>
      </c>
      <c r="H101" s="38">
        <f>SUM($G$2:G101)</f>
        <v>21324000</v>
      </c>
      <c r="I101" s="4">
        <v>445</v>
      </c>
      <c r="J101" s="50" t="s">
        <v>69</v>
      </c>
      <c r="K101" s="4"/>
      <c r="L101" s="4"/>
      <c r="M101" s="4"/>
      <c r="N101" s="4"/>
      <c r="O101" s="4"/>
      <c r="P101" s="10"/>
      <c r="Q101" s="10"/>
      <c r="R101" s="10"/>
      <c r="S101" s="10"/>
      <c r="T101" s="10"/>
      <c r="U101" s="5"/>
      <c r="V101" s="4"/>
      <c r="W101" s="4"/>
      <c r="X101" s="8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5"/>
      <c r="BS101" s="6"/>
      <c r="BT101" s="6"/>
      <c r="BU101" s="7"/>
      <c r="BV101" s="7"/>
      <c r="BW101" s="4"/>
      <c r="BX101" s="4"/>
      <c r="BY101" s="7"/>
      <c r="BZ101" s="4"/>
      <c r="CA101" s="8"/>
      <c r="CD101" s="4"/>
    </row>
    <row r="102" spans="1:82" ht="15" customHeight="1" x14ac:dyDescent="0.15">
      <c r="A102" s="58" t="s">
        <v>229</v>
      </c>
      <c r="B102" s="4" t="s">
        <v>74</v>
      </c>
      <c r="C102" s="16">
        <v>250000</v>
      </c>
      <c r="D102" s="38">
        <f>SUM($C$2:C102)</f>
        <v>21607000</v>
      </c>
      <c r="E102" s="20">
        <v>20</v>
      </c>
      <c r="F102" s="15">
        <f t="shared" ref="F102:F117" si="7">C102*0.87</f>
        <v>217500</v>
      </c>
      <c r="G102" s="40">
        <f t="shared" si="6"/>
        <v>217000</v>
      </c>
      <c r="H102" s="38">
        <f>SUM($G$2:G102)</f>
        <v>21541000</v>
      </c>
      <c r="I102" s="4">
        <v>515</v>
      </c>
      <c r="J102" s="50" t="s">
        <v>69</v>
      </c>
      <c r="K102" s="4"/>
      <c r="L102" s="4"/>
      <c r="M102" s="4"/>
      <c r="N102" s="4"/>
      <c r="O102" s="4"/>
      <c r="P102" s="10"/>
      <c r="Q102" s="10"/>
      <c r="R102" s="10"/>
      <c r="S102" s="10"/>
      <c r="T102" s="10"/>
      <c r="U102" s="5"/>
      <c r="V102" s="4"/>
      <c r="W102" s="4"/>
      <c r="X102" s="8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5"/>
      <c r="BS102" s="6"/>
      <c r="BT102" s="6"/>
      <c r="BU102" s="7"/>
      <c r="BV102" s="7"/>
      <c r="BW102" s="4"/>
      <c r="BX102" s="4"/>
      <c r="BY102" s="7"/>
      <c r="BZ102" s="4"/>
      <c r="CA102" s="8"/>
      <c r="CB102" s="5"/>
      <c r="CC102" s="5"/>
      <c r="CD102" s="4"/>
    </row>
    <row r="103" spans="1:82" ht="15" customHeight="1" x14ac:dyDescent="0.15">
      <c r="A103" s="58" t="s">
        <v>230</v>
      </c>
      <c r="B103" s="4" t="s">
        <v>73</v>
      </c>
      <c r="C103" s="16">
        <v>180000</v>
      </c>
      <c r="D103" s="38">
        <f>SUM($C$2:C103)</f>
        <v>21787000</v>
      </c>
      <c r="E103" s="20">
        <v>20</v>
      </c>
      <c r="F103" s="15">
        <f t="shared" si="7"/>
        <v>156600</v>
      </c>
      <c r="G103" s="40">
        <f t="shared" si="6"/>
        <v>156000</v>
      </c>
      <c r="H103" s="38">
        <f>SUM($G$2:G103)</f>
        <v>21697000</v>
      </c>
      <c r="I103" s="4">
        <v>359</v>
      </c>
      <c r="J103" s="50" t="s">
        <v>69</v>
      </c>
      <c r="K103" s="4"/>
      <c r="L103" s="4"/>
      <c r="M103" s="4"/>
      <c r="N103" s="4"/>
      <c r="O103" s="4"/>
      <c r="P103" s="10"/>
      <c r="Q103" s="10"/>
      <c r="R103" s="10"/>
      <c r="S103" s="10"/>
      <c r="T103" s="10"/>
      <c r="U103" s="5"/>
      <c r="V103" s="4"/>
      <c r="W103" s="4"/>
      <c r="X103" s="8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5"/>
      <c r="BS103" s="6"/>
      <c r="BT103" s="6"/>
      <c r="BU103" s="7"/>
      <c r="BV103" s="7"/>
      <c r="BW103" s="4"/>
      <c r="BX103" s="4"/>
      <c r="BY103" s="7"/>
      <c r="BZ103" s="4"/>
      <c r="CA103" s="8"/>
      <c r="CD103" s="4"/>
    </row>
    <row r="104" spans="1:82" ht="15" customHeight="1" x14ac:dyDescent="0.15">
      <c r="A104" s="58" t="s">
        <v>231</v>
      </c>
      <c r="B104" s="4" t="s">
        <v>70</v>
      </c>
      <c r="C104" s="16">
        <v>250000</v>
      </c>
      <c r="D104" s="38">
        <f>SUM($C$2:C104)</f>
        <v>22037000</v>
      </c>
      <c r="E104" s="20">
        <v>20</v>
      </c>
      <c r="F104" s="15">
        <f t="shared" si="7"/>
        <v>217500</v>
      </c>
      <c r="G104" s="40">
        <f t="shared" si="6"/>
        <v>217000</v>
      </c>
      <c r="H104" s="38">
        <f>SUM($G$2:G104)</f>
        <v>21914000</v>
      </c>
      <c r="I104" s="4">
        <v>888</v>
      </c>
      <c r="J104" s="50" t="s">
        <v>68</v>
      </c>
      <c r="K104" s="4"/>
      <c r="L104" s="4"/>
      <c r="M104" s="4"/>
      <c r="N104" s="4"/>
      <c r="O104" s="4"/>
      <c r="P104" s="10"/>
      <c r="Q104" s="10"/>
      <c r="R104" s="10"/>
      <c r="S104" s="10"/>
      <c r="T104" s="10"/>
      <c r="U104" s="5"/>
      <c r="V104" s="4"/>
      <c r="W104" s="4"/>
      <c r="X104" s="8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5"/>
      <c r="BS104" s="6"/>
      <c r="BT104" s="6"/>
      <c r="BU104" s="7"/>
      <c r="BV104" s="7"/>
      <c r="BW104" s="4"/>
      <c r="BX104" s="4"/>
      <c r="BY104" s="7"/>
      <c r="BZ104" s="4"/>
      <c r="CA104" s="8"/>
      <c r="CB104" s="5"/>
      <c r="CC104" s="5"/>
      <c r="CD104" s="4"/>
    </row>
    <row r="105" spans="1:82" ht="15" customHeight="1" x14ac:dyDescent="0.15">
      <c r="A105" s="58" t="s">
        <v>232</v>
      </c>
      <c r="B105" s="4" t="s">
        <v>72</v>
      </c>
      <c r="C105" s="15">
        <v>229000</v>
      </c>
      <c r="D105" s="38">
        <f>SUM($C$2:C105)</f>
        <v>22266000</v>
      </c>
      <c r="E105" s="20">
        <v>20</v>
      </c>
      <c r="F105" s="15">
        <f t="shared" si="7"/>
        <v>199230</v>
      </c>
      <c r="G105" s="40">
        <f t="shared" si="6"/>
        <v>199000</v>
      </c>
      <c r="H105" s="38">
        <f>SUM($G$2:G105)</f>
        <v>22113000</v>
      </c>
      <c r="I105" s="4">
        <v>530</v>
      </c>
      <c r="J105" s="50" t="s">
        <v>69</v>
      </c>
      <c r="K105" s="1"/>
      <c r="L105" s="4"/>
      <c r="M105" s="4"/>
      <c r="N105" s="4"/>
      <c r="O105" s="1"/>
      <c r="P105" s="10"/>
      <c r="Q105" s="10"/>
      <c r="R105" s="10"/>
      <c r="S105" s="10"/>
      <c r="T105" s="10"/>
      <c r="U105" s="2"/>
      <c r="V105" s="1"/>
      <c r="W105" s="1"/>
      <c r="X105" s="3"/>
      <c r="Y105" s="1"/>
      <c r="Z105" s="1"/>
      <c r="AA105" s="1"/>
      <c r="AB105" s="1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5"/>
      <c r="BS105" s="6"/>
      <c r="BT105" s="6"/>
      <c r="BU105" s="7"/>
      <c r="BV105" s="7"/>
      <c r="BW105" s="4"/>
      <c r="BX105" s="4"/>
      <c r="BY105" s="7"/>
      <c r="BZ105" s="4"/>
      <c r="CA105" s="8"/>
      <c r="CB105" s="5"/>
      <c r="CC105" s="5"/>
      <c r="CD105" s="4"/>
    </row>
    <row r="106" spans="1:82" ht="15" customHeight="1" x14ac:dyDescent="0.15">
      <c r="A106" s="58" t="s">
        <v>233</v>
      </c>
      <c r="B106" s="4" t="s">
        <v>74</v>
      </c>
      <c r="C106" s="16">
        <v>250000</v>
      </c>
      <c r="D106" s="38">
        <f>SUM($C$2:C106)</f>
        <v>22516000</v>
      </c>
      <c r="E106" s="20">
        <v>20</v>
      </c>
      <c r="F106" s="15">
        <f t="shared" si="7"/>
        <v>217500</v>
      </c>
      <c r="G106" s="40">
        <f t="shared" si="6"/>
        <v>217000</v>
      </c>
      <c r="H106" s="38">
        <f>SUM($G$2:G106)</f>
        <v>22330000</v>
      </c>
      <c r="I106" s="4">
        <v>353</v>
      </c>
      <c r="J106" s="50" t="s">
        <v>69</v>
      </c>
      <c r="K106" s="4"/>
      <c r="L106" s="4"/>
      <c r="M106" s="4"/>
      <c r="N106" s="4"/>
      <c r="O106" s="4"/>
      <c r="P106" s="10"/>
      <c r="Q106" s="10"/>
      <c r="R106" s="10"/>
      <c r="S106" s="10"/>
      <c r="T106" s="10"/>
      <c r="U106" s="5"/>
      <c r="V106" s="4"/>
      <c r="W106" s="4"/>
      <c r="X106" s="8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5"/>
      <c r="BS106" s="6"/>
      <c r="BT106" s="6"/>
      <c r="BU106" s="7"/>
      <c r="BV106" s="7"/>
      <c r="BW106" s="4"/>
      <c r="BX106" s="4"/>
      <c r="BY106" s="7"/>
      <c r="BZ106" s="4"/>
      <c r="CA106" s="8"/>
      <c r="CB106" s="5"/>
      <c r="CC106" s="5"/>
      <c r="CD106" s="4"/>
    </row>
    <row r="107" spans="1:82" ht="15" customHeight="1" x14ac:dyDescent="0.15">
      <c r="A107" s="58" t="s">
        <v>234</v>
      </c>
      <c r="B107" s="4" t="s">
        <v>70</v>
      </c>
      <c r="C107" s="16">
        <v>250000</v>
      </c>
      <c r="D107" s="38">
        <f>SUM($C$2:C107)</f>
        <v>22766000</v>
      </c>
      <c r="E107" s="20">
        <v>20</v>
      </c>
      <c r="F107" s="15">
        <f t="shared" si="7"/>
        <v>217500</v>
      </c>
      <c r="G107" s="40">
        <f t="shared" si="6"/>
        <v>217000</v>
      </c>
      <c r="H107" s="38">
        <f>SUM($G$2:G107)</f>
        <v>22547000</v>
      </c>
      <c r="I107" s="4">
        <v>654</v>
      </c>
      <c r="J107" s="50" t="s">
        <v>68</v>
      </c>
      <c r="K107" s="4"/>
      <c r="L107" s="4"/>
      <c r="M107" s="4"/>
      <c r="N107" s="4"/>
      <c r="O107" s="4"/>
      <c r="P107" s="10"/>
      <c r="Q107" s="10"/>
      <c r="R107" s="10"/>
      <c r="S107" s="10"/>
      <c r="T107" s="10"/>
      <c r="U107" s="5"/>
      <c r="V107" s="4"/>
      <c r="W107" s="4"/>
      <c r="X107" s="8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5"/>
      <c r="BS107" s="6"/>
      <c r="BT107" s="6"/>
      <c r="BU107" s="7"/>
      <c r="BV107" s="7"/>
      <c r="BW107" s="4"/>
      <c r="BX107" s="4"/>
      <c r="BY107" s="7"/>
      <c r="BZ107" s="4"/>
      <c r="CA107" s="8"/>
      <c r="CB107" s="5"/>
      <c r="CC107" s="5"/>
      <c r="CD107" s="4"/>
    </row>
    <row r="108" spans="1:82" ht="15" customHeight="1" x14ac:dyDescent="0.15">
      <c r="A108" s="58" t="s">
        <v>235</v>
      </c>
      <c r="B108" s="4" t="s">
        <v>74</v>
      </c>
      <c r="C108" s="16">
        <v>90000</v>
      </c>
      <c r="D108" s="38">
        <f>SUM($C$2:C108)</f>
        <v>22856000</v>
      </c>
      <c r="E108" s="20">
        <v>20</v>
      </c>
      <c r="F108" s="15">
        <f t="shared" si="7"/>
        <v>78300</v>
      </c>
      <c r="G108" s="40">
        <f t="shared" si="6"/>
        <v>78000</v>
      </c>
      <c r="H108" s="38">
        <f>SUM($G$2:G108)</f>
        <v>22625000</v>
      </c>
      <c r="I108" s="4">
        <v>617</v>
      </c>
      <c r="J108" s="50" t="s">
        <v>69</v>
      </c>
      <c r="K108" s="4"/>
      <c r="L108" s="4"/>
      <c r="M108" s="4"/>
      <c r="N108" s="4"/>
      <c r="O108" s="4"/>
      <c r="P108" s="10"/>
      <c r="Q108" s="10"/>
      <c r="R108" s="10"/>
      <c r="S108" s="10"/>
      <c r="T108" s="10"/>
      <c r="U108" s="5"/>
      <c r="V108" s="4"/>
      <c r="W108" s="4"/>
      <c r="X108" s="8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5"/>
      <c r="BS108" s="6"/>
      <c r="BT108" s="6"/>
      <c r="BU108" s="7"/>
      <c r="BV108" s="7"/>
      <c r="BW108" s="4"/>
      <c r="BX108" s="4"/>
      <c r="BY108" s="7"/>
      <c r="BZ108" s="4"/>
      <c r="CA108" s="8"/>
      <c r="CB108" s="5"/>
      <c r="CC108" s="5"/>
      <c r="CD108" s="4"/>
    </row>
    <row r="109" spans="1:82" ht="15" customHeight="1" x14ac:dyDescent="0.15">
      <c r="A109" s="58" t="s">
        <v>236</v>
      </c>
      <c r="B109" s="4" t="s">
        <v>72</v>
      </c>
      <c r="C109" s="15">
        <v>250000</v>
      </c>
      <c r="D109" s="38">
        <f>SUM($C$2:C109)</f>
        <v>23106000</v>
      </c>
      <c r="E109" s="20">
        <v>20</v>
      </c>
      <c r="F109" s="15">
        <f t="shared" si="7"/>
        <v>217500</v>
      </c>
      <c r="G109" s="40">
        <f t="shared" si="6"/>
        <v>217000</v>
      </c>
      <c r="H109" s="38">
        <f>SUM($G$2:G109)</f>
        <v>22842000</v>
      </c>
      <c r="I109" s="4">
        <v>653</v>
      </c>
      <c r="J109" s="50" t="s">
        <v>69</v>
      </c>
      <c r="K109" s="1"/>
      <c r="L109" s="4"/>
      <c r="M109" s="4"/>
      <c r="N109" s="4"/>
      <c r="O109" s="1"/>
      <c r="P109" s="10"/>
      <c r="Q109" s="10"/>
      <c r="R109" s="10"/>
      <c r="S109" s="10"/>
      <c r="T109" s="10"/>
      <c r="U109" s="2"/>
      <c r="V109" s="1"/>
      <c r="W109" s="1"/>
      <c r="X109" s="3"/>
      <c r="Y109" s="1"/>
      <c r="Z109" s="1"/>
      <c r="AA109" s="1"/>
      <c r="AB109" s="1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5"/>
      <c r="BS109" s="6"/>
      <c r="BT109" s="6"/>
      <c r="BU109" s="7"/>
      <c r="BV109" s="7"/>
      <c r="BW109" s="4"/>
      <c r="BX109" s="4"/>
      <c r="BY109" s="7"/>
      <c r="BZ109" s="4"/>
      <c r="CA109" s="8"/>
      <c r="CB109" s="5"/>
      <c r="CC109" s="5"/>
      <c r="CD109" s="4"/>
    </row>
    <row r="110" spans="1:82" ht="15" customHeight="1" x14ac:dyDescent="0.15">
      <c r="A110" s="58" t="s">
        <v>237</v>
      </c>
      <c r="B110" s="4" t="s">
        <v>74</v>
      </c>
      <c r="C110" s="16">
        <v>104000</v>
      </c>
      <c r="D110" s="38">
        <f>SUM($C$2:C110)</f>
        <v>23210000</v>
      </c>
      <c r="E110" s="20">
        <v>20</v>
      </c>
      <c r="F110" s="15">
        <f t="shared" si="7"/>
        <v>90480</v>
      </c>
      <c r="G110" s="40">
        <f t="shared" si="6"/>
        <v>90000</v>
      </c>
      <c r="H110" s="38">
        <f>SUM($G$2:G110)</f>
        <v>22932000</v>
      </c>
      <c r="I110" s="4">
        <v>595</v>
      </c>
      <c r="J110" s="50" t="s">
        <v>69</v>
      </c>
      <c r="K110" s="4"/>
      <c r="L110" s="4"/>
      <c r="M110" s="4"/>
      <c r="N110" s="4"/>
      <c r="O110" s="4"/>
      <c r="P110" s="10"/>
      <c r="Q110" s="10"/>
      <c r="R110" s="10"/>
      <c r="S110" s="10"/>
      <c r="T110" s="10"/>
      <c r="U110" s="5"/>
      <c r="V110" s="4"/>
      <c r="W110" s="4"/>
      <c r="X110" s="8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5"/>
      <c r="BS110" s="6"/>
      <c r="BT110" s="6"/>
      <c r="BU110" s="7"/>
      <c r="BV110" s="7"/>
      <c r="BW110" s="4"/>
      <c r="BX110" s="4"/>
      <c r="BY110" s="7"/>
      <c r="BZ110" s="4"/>
      <c r="CA110" s="8"/>
      <c r="CB110" s="5"/>
      <c r="CC110" s="5"/>
      <c r="CD110" s="4"/>
    </row>
    <row r="111" spans="1:82" ht="15" customHeight="1" x14ac:dyDescent="0.15">
      <c r="A111" s="58" t="s">
        <v>238</v>
      </c>
      <c r="B111" s="4" t="s">
        <v>67</v>
      </c>
      <c r="C111" s="15">
        <v>250000</v>
      </c>
      <c r="D111" s="38">
        <f>SUM($C$2:C111)</f>
        <v>23460000</v>
      </c>
      <c r="E111" s="20">
        <v>20</v>
      </c>
      <c r="F111" s="15">
        <f t="shared" si="7"/>
        <v>217500</v>
      </c>
      <c r="G111" s="40">
        <f t="shared" si="6"/>
        <v>217000</v>
      </c>
      <c r="H111" s="38">
        <f>SUM($G$2:G111)</f>
        <v>23149000</v>
      </c>
      <c r="I111" s="4">
        <v>928</v>
      </c>
      <c r="J111" s="50" t="s">
        <v>69</v>
      </c>
      <c r="K111" s="1"/>
      <c r="L111" s="4"/>
      <c r="M111" s="4"/>
      <c r="N111" s="4"/>
      <c r="O111" s="1"/>
      <c r="P111" s="10"/>
      <c r="Q111" s="10"/>
      <c r="R111" s="10"/>
      <c r="S111" s="10"/>
      <c r="T111" s="10"/>
      <c r="U111" s="2"/>
      <c r="V111" s="1"/>
      <c r="W111" s="1"/>
      <c r="X111" s="3"/>
      <c r="Y111" s="1"/>
      <c r="Z111" s="1"/>
      <c r="AA111" s="1"/>
      <c r="AB111" s="1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5"/>
      <c r="BS111" s="6"/>
      <c r="BT111" s="6"/>
      <c r="BU111" s="7"/>
      <c r="BV111" s="7"/>
      <c r="BW111" s="4"/>
      <c r="BX111" s="4"/>
      <c r="BY111" s="7"/>
      <c r="BZ111" s="4"/>
      <c r="CA111" s="8"/>
      <c r="CD111" s="4"/>
    </row>
    <row r="112" spans="1:82" ht="15" customHeight="1" x14ac:dyDescent="0.15">
      <c r="A112" s="58" t="s">
        <v>239</v>
      </c>
      <c r="B112" s="4" t="s">
        <v>67</v>
      </c>
      <c r="C112" s="16">
        <v>250000</v>
      </c>
      <c r="D112" s="38">
        <f>SUM($C$2:C112)</f>
        <v>23710000</v>
      </c>
      <c r="E112" s="20">
        <v>20</v>
      </c>
      <c r="F112" s="15">
        <f t="shared" si="7"/>
        <v>217500</v>
      </c>
      <c r="G112" s="40">
        <f t="shared" si="6"/>
        <v>217000</v>
      </c>
      <c r="H112" s="38">
        <f>SUM($G$2:G112)</f>
        <v>23366000</v>
      </c>
      <c r="I112" s="4">
        <v>896</v>
      </c>
      <c r="J112" s="50" t="s">
        <v>69</v>
      </c>
      <c r="K112" s="4"/>
      <c r="L112" s="4"/>
      <c r="M112" s="4"/>
      <c r="N112" s="4"/>
      <c r="O112" s="4"/>
      <c r="P112" s="10"/>
      <c r="Q112" s="10"/>
      <c r="R112" s="10"/>
      <c r="S112" s="10"/>
      <c r="T112" s="10"/>
      <c r="U112" s="5"/>
      <c r="V112" s="4"/>
      <c r="W112" s="4"/>
      <c r="X112" s="8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5"/>
      <c r="BS112" s="6"/>
      <c r="BT112" s="6"/>
      <c r="BU112" s="7"/>
      <c r="BV112" s="7"/>
      <c r="BW112" s="4"/>
      <c r="BX112" s="4"/>
      <c r="BY112" s="7"/>
      <c r="BZ112" s="4"/>
      <c r="CA112" s="8"/>
      <c r="CB112" s="5"/>
      <c r="CC112" s="5"/>
      <c r="CD112" s="4"/>
    </row>
    <row r="113" spans="1:82" ht="15" customHeight="1" x14ac:dyDescent="0.15">
      <c r="A113" s="58" t="s">
        <v>240</v>
      </c>
      <c r="B113" s="4" t="s">
        <v>71</v>
      </c>
      <c r="C113" s="16">
        <v>250000</v>
      </c>
      <c r="D113" s="38">
        <f>SUM($C$2:C113)</f>
        <v>23960000</v>
      </c>
      <c r="E113" s="20">
        <v>20</v>
      </c>
      <c r="F113" s="15">
        <f t="shared" si="7"/>
        <v>217500</v>
      </c>
      <c r="G113" s="40">
        <f t="shared" si="6"/>
        <v>217000</v>
      </c>
      <c r="H113" s="38">
        <f>SUM($G$2:G113)</f>
        <v>23583000</v>
      </c>
      <c r="I113" s="4">
        <v>642</v>
      </c>
      <c r="J113" s="50" t="s">
        <v>68</v>
      </c>
      <c r="K113" s="4"/>
      <c r="L113" s="4"/>
      <c r="M113" s="4"/>
      <c r="N113" s="4"/>
      <c r="O113" s="4"/>
      <c r="P113" s="10"/>
      <c r="Q113" s="10"/>
      <c r="R113" s="10"/>
      <c r="S113" s="10"/>
      <c r="T113" s="10"/>
      <c r="U113" s="5"/>
      <c r="V113" s="4"/>
      <c r="W113" s="4"/>
      <c r="X113" s="8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5"/>
      <c r="BS113" s="6"/>
      <c r="BT113" s="6"/>
      <c r="BU113" s="7"/>
      <c r="BV113" s="7"/>
      <c r="BW113" s="4"/>
      <c r="BX113" s="4"/>
      <c r="BY113" s="7"/>
      <c r="BZ113" s="4"/>
      <c r="CA113" s="8"/>
      <c r="CB113" s="5"/>
      <c r="CC113" s="5"/>
      <c r="CD113" s="4"/>
    </row>
    <row r="114" spans="1:82" ht="15" customHeight="1" x14ac:dyDescent="0.15">
      <c r="A114" s="58" t="s">
        <v>241</v>
      </c>
      <c r="B114" s="4" t="s">
        <v>73</v>
      </c>
      <c r="C114" s="16">
        <v>250000</v>
      </c>
      <c r="D114" s="38">
        <f>SUM($C$2:C114)</f>
        <v>24210000</v>
      </c>
      <c r="E114" s="20">
        <v>20</v>
      </c>
      <c r="F114" s="15">
        <f t="shared" si="7"/>
        <v>217500</v>
      </c>
      <c r="G114" s="40">
        <f t="shared" si="6"/>
        <v>217000</v>
      </c>
      <c r="H114" s="38">
        <f>SUM($G$2:G114)</f>
        <v>23800000</v>
      </c>
      <c r="I114" s="4">
        <v>455</v>
      </c>
      <c r="J114" s="50" t="s">
        <v>69</v>
      </c>
      <c r="K114" s="4"/>
      <c r="L114" s="4"/>
      <c r="M114" s="4"/>
      <c r="N114" s="4"/>
      <c r="O114" s="4"/>
      <c r="P114" s="10"/>
      <c r="Q114" s="10"/>
      <c r="R114" s="10"/>
      <c r="S114" s="10"/>
      <c r="T114" s="10"/>
      <c r="U114" s="5"/>
      <c r="V114" s="4"/>
      <c r="W114" s="4"/>
      <c r="X114" s="8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5"/>
      <c r="BS114" s="6"/>
      <c r="BT114" s="6"/>
      <c r="BU114" s="7"/>
      <c r="BV114" s="7"/>
      <c r="BW114" s="4"/>
      <c r="BX114" s="4"/>
      <c r="BY114" s="7"/>
      <c r="BZ114" s="4"/>
      <c r="CA114" s="8"/>
      <c r="CD114" s="4"/>
    </row>
    <row r="115" spans="1:82" ht="15" customHeight="1" x14ac:dyDescent="0.15">
      <c r="A115" s="58" t="s">
        <v>242</v>
      </c>
      <c r="B115" s="4" t="s">
        <v>71</v>
      </c>
      <c r="C115" s="16">
        <v>204000</v>
      </c>
      <c r="D115" s="38">
        <f>SUM($C$2:C115)</f>
        <v>24414000</v>
      </c>
      <c r="E115" s="20">
        <v>20</v>
      </c>
      <c r="F115" s="15">
        <f t="shared" si="7"/>
        <v>177480</v>
      </c>
      <c r="G115" s="40">
        <f t="shared" si="6"/>
        <v>177000</v>
      </c>
      <c r="H115" s="38">
        <f>SUM($G$2:G115)</f>
        <v>23977000</v>
      </c>
      <c r="I115" s="4">
        <v>416</v>
      </c>
      <c r="J115" s="50" t="s">
        <v>68</v>
      </c>
      <c r="K115" s="4"/>
      <c r="L115" s="4"/>
      <c r="M115" s="4"/>
      <c r="N115" s="4"/>
      <c r="O115" s="4"/>
      <c r="P115" s="10"/>
      <c r="Q115" s="10"/>
      <c r="R115" s="10"/>
      <c r="S115" s="10"/>
      <c r="T115" s="10"/>
      <c r="U115" s="5"/>
      <c r="V115" s="4"/>
      <c r="W115" s="4"/>
      <c r="X115" s="8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5"/>
      <c r="BS115" s="6"/>
      <c r="BT115" s="6"/>
      <c r="BU115" s="7"/>
      <c r="BV115" s="7"/>
      <c r="BW115" s="4"/>
      <c r="BX115" s="4"/>
      <c r="BY115" s="7"/>
      <c r="BZ115" s="4"/>
      <c r="CA115" s="8"/>
      <c r="CB115" s="5"/>
      <c r="CC115" s="5"/>
      <c r="CD115" s="4"/>
    </row>
    <row r="116" spans="1:82" ht="15" customHeight="1" x14ac:dyDescent="0.15">
      <c r="A116" s="58" t="s">
        <v>243</v>
      </c>
      <c r="B116" s="4" t="s">
        <v>74</v>
      </c>
      <c r="C116" s="16">
        <v>180000</v>
      </c>
      <c r="D116" s="38">
        <f>SUM($C$2:C116)</f>
        <v>24594000</v>
      </c>
      <c r="E116" s="20">
        <v>20</v>
      </c>
      <c r="F116" s="15">
        <f t="shared" si="7"/>
        <v>156600</v>
      </c>
      <c r="G116" s="40">
        <f t="shared" si="6"/>
        <v>156000</v>
      </c>
      <c r="H116" s="38">
        <f>SUM($G$2:G116)</f>
        <v>24133000</v>
      </c>
      <c r="I116" s="4">
        <v>458</v>
      </c>
      <c r="J116" s="50" t="s">
        <v>69</v>
      </c>
      <c r="K116" s="4"/>
      <c r="L116" s="4"/>
      <c r="M116" s="4"/>
      <c r="N116" s="4"/>
      <c r="O116" s="4"/>
      <c r="P116" s="10"/>
      <c r="Q116" s="10"/>
      <c r="R116" s="10"/>
      <c r="S116" s="10"/>
      <c r="T116" s="10"/>
      <c r="U116" s="5"/>
      <c r="V116" s="4"/>
      <c r="W116" s="4"/>
      <c r="X116" s="8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5"/>
      <c r="BS116" s="6"/>
      <c r="BT116" s="6"/>
      <c r="BU116" s="7"/>
      <c r="BV116" s="7"/>
      <c r="BW116" s="4"/>
      <c r="BX116" s="4"/>
      <c r="BY116" s="7"/>
      <c r="BZ116" s="4"/>
      <c r="CA116" s="8"/>
      <c r="CD116" s="4"/>
    </row>
    <row r="117" spans="1:82" ht="15" customHeight="1" x14ac:dyDescent="0.15">
      <c r="A117" s="58" t="s">
        <v>244</v>
      </c>
      <c r="B117" s="4" t="s">
        <v>71</v>
      </c>
      <c r="C117" s="16">
        <v>250000</v>
      </c>
      <c r="D117" s="38">
        <f>SUM($C$2:C117)</f>
        <v>24844000</v>
      </c>
      <c r="E117" s="20">
        <v>20</v>
      </c>
      <c r="F117" s="15">
        <f t="shared" si="7"/>
        <v>217500</v>
      </c>
      <c r="G117" s="40">
        <f t="shared" si="6"/>
        <v>217000</v>
      </c>
      <c r="H117" s="38">
        <f>SUM($G$2:G117)</f>
        <v>24350000</v>
      </c>
      <c r="I117" s="4">
        <v>859</v>
      </c>
      <c r="J117" s="50" t="s">
        <v>68</v>
      </c>
      <c r="K117" s="4"/>
      <c r="L117" s="4"/>
      <c r="M117" s="4"/>
      <c r="N117" s="4"/>
      <c r="O117" s="4"/>
      <c r="P117" s="10"/>
      <c r="Q117" s="10"/>
      <c r="R117" s="10"/>
      <c r="S117" s="10"/>
      <c r="T117" s="10"/>
      <c r="U117" s="5"/>
      <c r="V117" s="4"/>
      <c r="W117" s="4"/>
      <c r="X117" s="8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5"/>
      <c r="BS117" s="6"/>
      <c r="BT117" s="6"/>
      <c r="BU117" s="7"/>
      <c r="BV117" s="7"/>
      <c r="BW117" s="4"/>
      <c r="BX117" s="4"/>
      <c r="BY117" s="7"/>
      <c r="BZ117" s="4"/>
      <c r="CA117" s="8"/>
      <c r="CB117" s="5"/>
      <c r="CC117" s="5"/>
      <c r="CD117" s="4"/>
    </row>
    <row r="118" spans="1:82" ht="15" customHeight="1" x14ac:dyDescent="0.15">
      <c r="A118" s="58" t="s">
        <v>245</v>
      </c>
      <c r="B118" s="4" t="s">
        <v>73</v>
      </c>
      <c r="C118" s="16">
        <v>250000</v>
      </c>
      <c r="D118" s="38">
        <f>SUM($C$2:C118)</f>
        <v>25094000</v>
      </c>
      <c r="E118" s="20">
        <v>19</v>
      </c>
      <c r="F118" s="15"/>
      <c r="G118" s="40"/>
      <c r="H118" s="38"/>
      <c r="I118" s="4">
        <v>1385</v>
      </c>
      <c r="J118" s="50" t="s">
        <v>69</v>
      </c>
      <c r="K118" s="4"/>
      <c r="L118" s="4"/>
      <c r="M118" s="4"/>
      <c r="N118" s="4"/>
      <c r="O118" s="4"/>
      <c r="P118" s="10"/>
      <c r="Q118" s="10"/>
      <c r="R118" s="10"/>
      <c r="S118" s="10"/>
      <c r="T118" s="10"/>
      <c r="U118" s="5"/>
      <c r="V118" s="4"/>
      <c r="W118" s="4"/>
      <c r="X118" s="8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5"/>
      <c r="BS118" s="6"/>
      <c r="BT118" s="6"/>
      <c r="BU118" s="7"/>
      <c r="BV118" s="7"/>
      <c r="BW118" s="4"/>
      <c r="BX118" s="4"/>
      <c r="BY118" s="7"/>
      <c r="BZ118" s="4"/>
      <c r="CA118" s="8"/>
      <c r="CB118" s="5"/>
      <c r="CC118" s="5"/>
      <c r="CD118" s="4"/>
    </row>
    <row r="119" spans="1:82" ht="15" customHeight="1" x14ac:dyDescent="0.15">
      <c r="A119" s="58" t="s">
        <v>246</v>
      </c>
      <c r="B119" s="4" t="s">
        <v>70</v>
      </c>
      <c r="C119" s="16">
        <v>250000</v>
      </c>
      <c r="D119" s="38">
        <f>SUM($C$2:C119)</f>
        <v>25344000</v>
      </c>
      <c r="E119" s="20">
        <v>19</v>
      </c>
      <c r="F119" s="15"/>
      <c r="G119" s="40"/>
      <c r="H119" s="38"/>
      <c r="I119" s="4">
        <v>878</v>
      </c>
      <c r="J119" s="50" t="s">
        <v>68</v>
      </c>
      <c r="K119" s="4"/>
      <c r="L119" s="4"/>
      <c r="M119" s="4"/>
      <c r="N119" s="4"/>
      <c r="O119" s="4"/>
      <c r="P119" s="10"/>
      <c r="Q119" s="10"/>
      <c r="R119" s="10"/>
      <c r="S119" s="10"/>
      <c r="T119" s="10"/>
      <c r="U119" s="5"/>
      <c r="V119" s="4"/>
      <c r="W119" s="4"/>
      <c r="X119" s="8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5"/>
      <c r="BS119" s="6"/>
      <c r="BT119" s="6"/>
      <c r="BU119" s="7"/>
      <c r="BV119" s="7"/>
      <c r="BW119" s="4"/>
      <c r="BX119" s="4"/>
      <c r="BY119" s="7"/>
      <c r="BZ119" s="4"/>
      <c r="CA119" s="8"/>
      <c r="CB119" s="5"/>
      <c r="CC119" s="5"/>
      <c r="CD119" s="4"/>
    </row>
    <row r="120" spans="1:82" ht="15" customHeight="1" x14ac:dyDescent="0.15">
      <c r="A120" s="58" t="s">
        <v>247</v>
      </c>
      <c r="B120" s="4" t="s">
        <v>67</v>
      </c>
      <c r="C120" s="16">
        <v>250000</v>
      </c>
      <c r="D120" s="38">
        <f>SUM($C$2:C120)</f>
        <v>25594000</v>
      </c>
      <c r="E120" s="20">
        <v>19</v>
      </c>
      <c r="F120" s="15"/>
      <c r="G120" s="40"/>
      <c r="H120" s="38"/>
      <c r="I120" s="4">
        <v>1022</v>
      </c>
      <c r="J120" s="50" t="s">
        <v>69</v>
      </c>
      <c r="K120" s="4"/>
      <c r="L120" s="4"/>
      <c r="M120" s="4"/>
      <c r="N120" s="4"/>
      <c r="O120" s="4"/>
      <c r="P120" s="10"/>
      <c r="Q120" s="10"/>
      <c r="R120" s="10"/>
      <c r="S120" s="10"/>
      <c r="T120" s="10"/>
      <c r="U120" s="5"/>
      <c r="V120" s="4"/>
      <c r="W120" s="4"/>
      <c r="X120" s="8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5"/>
      <c r="BS120" s="6"/>
      <c r="BT120" s="6"/>
      <c r="BU120" s="7"/>
      <c r="BV120" s="7"/>
      <c r="BW120" s="4"/>
      <c r="BX120" s="4"/>
      <c r="BY120" s="7"/>
      <c r="BZ120" s="4"/>
      <c r="CA120" s="8"/>
      <c r="CB120" s="5"/>
      <c r="CC120" s="5"/>
      <c r="CD120" s="4"/>
    </row>
    <row r="121" spans="1:82" ht="15" customHeight="1" x14ac:dyDescent="0.15">
      <c r="A121" s="58" t="s">
        <v>248</v>
      </c>
      <c r="B121" s="4" t="s">
        <v>72</v>
      </c>
      <c r="C121" s="16">
        <v>250000</v>
      </c>
      <c r="D121" s="38">
        <f>SUM($C$2:C121)</f>
        <v>25844000</v>
      </c>
      <c r="E121" s="20">
        <v>19</v>
      </c>
      <c r="F121" s="15"/>
      <c r="G121" s="40"/>
      <c r="H121" s="38"/>
      <c r="I121" s="4">
        <v>1015</v>
      </c>
      <c r="J121" s="50" t="s">
        <v>69</v>
      </c>
      <c r="K121" s="4"/>
      <c r="L121" s="4"/>
      <c r="M121" s="4"/>
      <c r="N121" s="4"/>
      <c r="O121" s="4"/>
      <c r="P121" s="10"/>
      <c r="Q121" s="10"/>
      <c r="R121" s="10"/>
      <c r="S121" s="10"/>
      <c r="T121" s="10"/>
      <c r="U121" s="5"/>
      <c r="V121" s="4"/>
      <c r="W121" s="4"/>
      <c r="X121" s="8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5"/>
      <c r="BS121" s="6"/>
      <c r="BT121" s="6"/>
      <c r="BU121" s="7"/>
      <c r="BV121" s="7"/>
      <c r="BW121" s="4"/>
      <c r="BX121" s="4"/>
      <c r="BY121" s="7"/>
      <c r="BZ121" s="4"/>
      <c r="CA121" s="8"/>
      <c r="CB121" s="5"/>
      <c r="CC121" s="5"/>
      <c r="CD121" s="4"/>
    </row>
    <row r="122" spans="1:82" ht="15" customHeight="1" x14ac:dyDescent="0.15">
      <c r="A122" s="58" t="s">
        <v>249</v>
      </c>
      <c r="B122" s="4" t="s">
        <v>71</v>
      </c>
      <c r="C122" s="16">
        <v>84000</v>
      </c>
      <c r="D122" s="38">
        <f>SUM($C$2:C122)</f>
        <v>25928000</v>
      </c>
      <c r="E122" s="20">
        <v>19</v>
      </c>
      <c r="F122" s="15"/>
      <c r="G122" s="40"/>
      <c r="H122" s="38"/>
      <c r="I122" s="4">
        <v>486</v>
      </c>
      <c r="J122" s="50" t="s">
        <v>68</v>
      </c>
      <c r="K122" s="4"/>
      <c r="L122" s="4"/>
      <c r="M122" s="4"/>
      <c r="N122" s="4"/>
      <c r="O122" s="4"/>
      <c r="P122" s="10"/>
      <c r="Q122" s="10"/>
      <c r="R122" s="10"/>
      <c r="S122" s="10"/>
      <c r="T122" s="10"/>
      <c r="U122" s="5"/>
      <c r="V122" s="4"/>
      <c r="W122" s="4"/>
      <c r="X122" s="8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5"/>
      <c r="BS122" s="6"/>
      <c r="BT122" s="6"/>
      <c r="BU122" s="7"/>
      <c r="BV122" s="7"/>
      <c r="BW122" s="4"/>
      <c r="BX122" s="4"/>
      <c r="BY122" s="7"/>
      <c r="BZ122" s="4"/>
      <c r="CA122" s="8"/>
      <c r="CD122" s="4"/>
    </row>
    <row r="123" spans="1:82" ht="15" customHeight="1" x14ac:dyDescent="0.15">
      <c r="A123" s="58" t="s">
        <v>250</v>
      </c>
      <c r="B123" s="4" t="s">
        <v>72</v>
      </c>
      <c r="C123" s="15">
        <v>250000</v>
      </c>
      <c r="D123" s="38">
        <f>SUM($C$2:C123)</f>
        <v>26178000</v>
      </c>
      <c r="E123" s="20">
        <v>19</v>
      </c>
      <c r="F123" s="15"/>
      <c r="G123" s="40"/>
      <c r="H123" s="38"/>
      <c r="I123" s="4">
        <v>929</v>
      </c>
      <c r="J123" s="50" t="s">
        <v>69</v>
      </c>
      <c r="K123" s="1"/>
      <c r="L123" s="4"/>
      <c r="M123" s="4"/>
      <c r="N123" s="4"/>
      <c r="O123" s="1"/>
      <c r="P123" s="10"/>
      <c r="Q123" s="10"/>
      <c r="R123" s="10"/>
      <c r="S123" s="10"/>
      <c r="T123" s="10"/>
      <c r="U123" s="2"/>
      <c r="V123" s="1"/>
      <c r="W123" s="1"/>
      <c r="X123" s="3"/>
      <c r="Y123" s="1"/>
      <c r="Z123" s="1"/>
      <c r="AA123" s="1"/>
      <c r="AB123" s="1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5"/>
      <c r="BS123" s="6"/>
      <c r="BT123" s="6"/>
      <c r="BU123" s="7"/>
      <c r="BV123" s="7"/>
      <c r="BW123" s="4"/>
      <c r="BX123" s="4"/>
      <c r="BY123" s="7"/>
      <c r="BZ123" s="4"/>
      <c r="CA123" s="8"/>
      <c r="CB123" s="5"/>
      <c r="CC123" s="5"/>
      <c r="CD123" s="4"/>
    </row>
    <row r="124" spans="1:82" ht="15" customHeight="1" x14ac:dyDescent="0.15">
      <c r="A124" s="58" t="s">
        <v>251</v>
      </c>
      <c r="B124" s="4" t="s">
        <v>74</v>
      </c>
      <c r="C124" s="15">
        <v>250000</v>
      </c>
      <c r="D124" s="38">
        <f>SUM($C$2:C124)</f>
        <v>26428000</v>
      </c>
      <c r="E124" s="20">
        <v>19</v>
      </c>
      <c r="F124" s="15"/>
      <c r="G124" s="40"/>
      <c r="H124" s="38"/>
      <c r="I124" s="4">
        <v>710</v>
      </c>
      <c r="J124" s="50" t="s">
        <v>69</v>
      </c>
      <c r="K124" s="1"/>
      <c r="L124" s="4"/>
      <c r="M124" s="4"/>
      <c r="N124" s="4"/>
      <c r="O124" s="1"/>
      <c r="P124" s="10"/>
      <c r="Q124" s="10"/>
      <c r="R124" s="10"/>
      <c r="S124" s="10"/>
      <c r="T124" s="10"/>
      <c r="U124" s="2"/>
      <c r="V124" s="1"/>
      <c r="W124" s="1"/>
      <c r="X124" s="3"/>
      <c r="Y124" s="1"/>
      <c r="Z124" s="1"/>
      <c r="AA124" s="1"/>
      <c r="AB124" s="1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5"/>
      <c r="BS124" s="6"/>
      <c r="BT124" s="6"/>
      <c r="BU124" s="7"/>
      <c r="BV124" s="7"/>
      <c r="BW124" s="4"/>
      <c r="BX124" s="4"/>
      <c r="BY124" s="7"/>
      <c r="BZ124" s="4"/>
      <c r="CA124" s="8"/>
      <c r="CD124" s="4"/>
    </row>
    <row r="125" spans="1:82" ht="15" customHeight="1" x14ac:dyDescent="0.15">
      <c r="A125" s="58" t="s">
        <v>252</v>
      </c>
      <c r="B125" s="4" t="s">
        <v>74</v>
      </c>
      <c r="C125" s="16">
        <v>40000</v>
      </c>
      <c r="D125" s="38">
        <f>SUM($C$2:C125)</f>
        <v>26468000</v>
      </c>
      <c r="E125" s="20">
        <v>19</v>
      </c>
      <c r="F125" s="15"/>
      <c r="G125" s="40"/>
      <c r="H125" s="38"/>
      <c r="I125" s="4">
        <v>475</v>
      </c>
      <c r="J125" s="50" t="s">
        <v>69</v>
      </c>
      <c r="K125" s="4"/>
      <c r="L125" s="4"/>
      <c r="M125" s="4"/>
      <c r="N125" s="4"/>
      <c r="O125" s="4"/>
      <c r="P125" s="10"/>
      <c r="Q125" s="10"/>
      <c r="R125" s="10"/>
      <c r="S125" s="10"/>
      <c r="T125" s="10"/>
      <c r="U125" s="5"/>
      <c r="V125" s="4"/>
      <c r="W125" s="4"/>
      <c r="X125" s="8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5"/>
      <c r="BS125" s="6"/>
      <c r="BT125" s="6"/>
      <c r="BU125" s="7"/>
      <c r="BV125" s="7"/>
      <c r="BW125" s="4"/>
      <c r="BX125" s="4"/>
      <c r="BY125" s="7"/>
      <c r="BZ125" s="4"/>
      <c r="CA125" s="8"/>
      <c r="CB125" s="5"/>
      <c r="CC125" s="5"/>
      <c r="CD125" s="4"/>
    </row>
    <row r="126" spans="1:82" ht="15" customHeight="1" x14ac:dyDescent="0.15">
      <c r="A126" s="58" t="s">
        <v>253</v>
      </c>
      <c r="B126" s="4" t="s">
        <v>73</v>
      </c>
      <c r="C126" s="16">
        <v>250000</v>
      </c>
      <c r="D126" s="38">
        <f>SUM($C$2:C126)</f>
        <v>26718000</v>
      </c>
      <c r="E126" s="20">
        <v>19</v>
      </c>
      <c r="F126" s="15"/>
      <c r="G126" s="40"/>
      <c r="H126" s="38"/>
      <c r="I126" s="4">
        <v>1071</v>
      </c>
      <c r="J126" s="50" t="s">
        <v>69</v>
      </c>
      <c r="K126" s="4"/>
      <c r="L126" s="4"/>
      <c r="M126" s="4"/>
      <c r="N126" s="4"/>
      <c r="O126" s="4"/>
      <c r="P126" s="10"/>
      <c r="Q126" s="10"/>
      <c r="R126" s="10"/>
      <c r="S126" s="10"/>
      <c r="T126" s="10"/>
      <c r="U126" s="5"/>
      <c r="V126" s="4"/>
      <c r="W126" s="4"/>
      <c r="X126" s="8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5"/>
      <c r="BS126" s="6"/>
      <c r="BT126" s="6"/>
      <c r="BU126" s="7"/>
      <c r="BV126" s="7"/>
      <c r="BW126" s="4"/>
      <c r="BX126" s="4"/>
      <c r="BY126" s="7"/>
      <c r="BZ126" s="4"/>
      <c r="CA126" s="8"/>
      <c r="CB126" s="5"/>
      <c r="CC126" s="5"/>
      <c r="CD126" s="4"/>
    </row>
    <row r="127" spans="1:82" ht="15" customHeight="1" x14ac:dyDescent="0.15">
      <c r="A127" s="58" t="s">
        <v>254</v>
      </c>
      <c r="B127" s="4" t="s">
        <v>70</v>
      </c>
      <c r="C127" s="16">
        <v>250000</v>
      </c>
      <c r="D127" s="38">
        <f>SUM($C$2:C127)</f>
        <v>26968000</v>
      </c>
      <c r="E127" s="20">
        <v>19</v>
      </c>
      <c r="F127" s="15"/>
      <c r="G127" s="40"/>
      <c r="H127" s="38"/>
      <c r="I127" s="4">
        <v>842</v>
      </c>
      <c r="J127" s="50" t="s">
        <v>68</v>
      </c>
      <c r="K127" s="4"/>
      <c r="L127" s="4"/>
      <c r="M127" s="4"/>
      <c r="N127" s="4"/>
      <c r="O127" s="4"/>
      <c r="P127" s="10"/>
      <c r="Q127" s="10"/>
      <c r="R127" s="10"/>
      <c r="S127" s="10"/>
      <c r="T127" s="10"/>
      <c r="U127" s="5"/>
      <c r="V127" s="4"/>
      <c r="W127" s="4"/>
      <c r="X127" s="8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5"/>
      <c r="BS127" s="6"/>
      <c r="BT127" s="6"/>
      <c r="BU127" s="7"/>
      <c r="BV127" s="7"/>
      <c r="BW127" s="4"/>
      <c r="BX127" s="4"/>
      <c r="BY127" s="7"/>
      <c r="BZ127" s="4"/>
      <c r="CA127" s="8"/>
      <c r="CB127" s="5"/>
      <c r="CC127" s="5"/>
      <c r="CD127" s="4"/>
    </row>
    <row r="128" spans="1:82" ht="15" customHeight="1" x14ac:dyDescent="0.15">
      <c r="A128" s="58" t="s">
        <v>255</v>
      </c>
      <c r="B128" s="4" t="s">
        <v>73</v>
      </c>
      <c r="C128" s="15">
        <v>250000</v>
      </c>
      <c r="D128" s="38">
        <f>SUM($C$2:C128)</f>
        <v>27218000</v>
      </c>
      <c r="E128" s="20">
        <v>19</v>
      </c>
      <c r="F128" s="15"/>
      <c r="G128" s="40"/>
      <c r="H128" s="38"/>
      <c r="I128" s="4">
        <v>1367</v>
      </c>
      <c r="J128" s="50" t="s">
        <v>69</v>
      </c>
      <c r="K128" s="1"/>
      <c r="L128" s="4"/>
      <c r="M128" s="4"/>
      <c r="N128" s="4"/>
      <c r="O128" s="1"/>
      <c r="P128" s="10"/>
      <c r="Q128" s="10"/>
      <c r="R128" s="10"/>
      <c r="S128" s="10"/>
      <c r="T128" s="10"/>
      <c r="U128" s="2"/>
      <c r="V128" s="1"/>
      <c r="W128" s="1"/>
      <c r="X128" s="3"/>
      <c r="Y128" s="1"/>
      <c r="Z128" s="1"/>
      <c r="AA128" s="1"/>
      <c r="AB128" s="1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5"/>
      <c r="BS128" s="6"/>
      <c r="BT128" s="6"/>
      <c r="BU128" s="7"/>
      <c r="BV128" s="7"/>
      <c r="BW128" s="4"/>
      <c r="BX128" s="4"/>
      <c r="BY128" s="7"/>
      <c r="BZ128" s="4"/>
      <c r="CA128" s="8"/>
      <c r="CD128" s="4"/>
    </row>
    <row r="129" spans="1:82" ht="15" customHeight="1" x14ac:dyDescent="0.15">
      <c r="A129" s="58" t="s">
        <v>256</v>
      </c>
      <c r="B129" s="4" t="s">
        <v>72</v>
      </c>
      <c r="C129" s="16">
        <v>245000</v>
      </c>
      <c r="D129" s="38">
        <f>SUM($C$2:C129)</f>
        <v>27463000</v>
      </c>
      <c r="E129" s="20">
        <v>19</v>
      </c>
      <c r="F129" s="15"/>
      <c r="G129" s="40"/>
      <c r="H129" s="38"/>
      <c r="I129" s="4">
        <v>1125</v>
      </c>
      <c r="J129" s="50" t="s">
        <v>69</v>
      </c>
      <c r="K129" s="4"/>
      <c r="L129" s="4"/>
      <c r="M129" s="4"/>
      <c r="N129" s="4"/>
      <c r="O129" s="4"/>
      <c r="P129" s="10"/>
      <c r="Q129" s="10"/>
      <c r="R129" s="10"/>
      <c r="S129" s="10"/>
      <c r="T129" s="10"/>
      <c r="U129" s="5"/>
      <c r="V129" s="4"/>
      <c r="W129" s="4"/>
      <c r="X129" s="8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5"/>
      <c r="BS129" s="6"/>
      <c r="BT129" s="6"/>
      <c r="BU129" s="7"/>
      <c r="BV129" s="7"/>
      <c r="BW129" s="4"/>
      <c r="BX129" s="4"/>
      <c r="BY129" s="7"/>
      <c r="BZ129" s="4"/>
      <c r="CA129" s="8"/>
      <c r="CB129" s="5"/>
      <c r="CC129" s="5"/>
      <c r="CD129" s="4"/>
    </row>
    <row r="130" spans="1:82" ht="15" customHeight="1" x14ac:dyDescent="0.15">
      <c r="A130" s="58" t="s">
        <v>257</v>
      </c>
      <c r="B130" s="4" t="s">
        <v>70</v>
      </c>
      <c r="C130" s="16">
        <v>250000</v>
      </c>
      <c r="D130" s="38">
        <f>SUM($C$2:C130)</f>
        <v>27713000</v>
      </c>
      <c r="E130" s="20">
        <v>19</v>
      </c>
      <c r="F130" s="15"/>
      <c r="G130" s="40"/>
      <c r="H130" s="38"/>
      <c r="I130" s="4">
        <v>1285</v>
      </c>
      <c r="J130" s="50" t="s">
        <v>68</v>
      </c>
      <c r="K130" s="4"/>
      <c r="L130" s="4"/>
      <c r="M130" s="4"/>
      <c r="N130" s="4"/>
      <c r="O130" s="4"/>
      <c r="P130" s="10"/>
      <c r="Q130" s="10"/>
      <c r="R130" s="10"/>
      <c r="S130" s="10"/>
      <c r="T130" s="10"/>
      <c r="U130" s="5"/>
      <c r="V130" s="4"/>
      <c r="W130" s="4"/>
      <c r="X130" s="8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5"/>
      <c r="BS130" s="6"/>
      <c r="BT130" s="6"/>
      <c r="BU130" s="7"/>
      <c r="BV130" s="7"/>
      <c r="BW130" s="4"/>
      <c r="BX130" s="4"/>
      <c r="BY130" s="7"/>
      <c r="BZ130" s="4"/>
      <c r="CA130" s="8"/>
      <c r="CD130" s="4"/>
    </row>
    <row r="131" spans="1:82" ht="15" customHeight="1" x14ac:dyDescent="0.15">
      <c r="A131" s="58" t="s">
        <v>258</v>
      </c>
      <c r="B131" s="4" t="s">
        <v>70</v>
      </c>
      <c r="C131" s="16">
        <v>250000</v>
      </c>
      <c r="D131" s="38">
        <f>SUM($C$2:C131)</f>
        <v>27963000</v>
      </c>
      <c r="E131" s="20">
        <v>19</v>
      </c>
      <c r="F131" s="15"/>
      <c r="G131" s="40"/>
      <c r="H131" s="38"/>
      <c r="I131" s="4">
        <v>494</v>
      </c>
      <c r="J131" s="50" t="s">
        <v>68</v>
      </c>
      <c r="K131" s="4"/>
      <c r="L131" s="4"/>
      <c r="M131" s="4"/>
      <c r="N131" s="4"/>
      <c r="O131" s="4"/>
      <c r="P131" s="10"/>
      <c r="Q131" s="10"/>
      <c r="R131" s="10"/>
      <c r="S131" s="10"/>
      <c r="T131" s="10"/>
      <c r="U131" s="5"/>
      <c r="V131" s="4"/>
      <c r="W131" s="4"/>
      <c r="X131" s="8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5"/>
      <c r="BS131" s="6"/>
      <c r="BT131" s="6"/>
      <c r="BU131" s="7"/>
      <c r="BV131" s="7"/>
      <c r="BW131" s="4"/>
      <c r="BX131" s="4"/>
      <c r="BY131" s="7"/>
      <c r="BZ131" s="4"/>
      <c r="CA131" s="8"/>
      <c r="CD131" s="4"/>
    </row>
    <row r="132" spans="1:82" ht="15" customHeight="1" x14ac:dyDescent="0.15">
      <c r="A132" s="58" t="s">
        <v>259</v>
      </c>
      <c r="B132" s="4" t="s">
        <v>72</v>
      </c>
      <c r="C132" s="16">
        <v>228000</v>
      </c>
      <c r="D132" s="38">
        <f>SUM($C$2:C132)</f>
        <v>28191000</v>
      </c>
      <c r="E132" s="20">
        <v>19</v>
      </c>
      <c r="F132" s="15"/>
      <c r="G132" s="40"/>
      <c r="H132" s="38"/>
      <c r="I132" s="4">
        <v>843</v>
      </c>
      <c r="J132" s="50" t="s">
        <v>69</v>
      </c>
      <c r="K132" s="4"/>
      <c r="L132" s="4"/>
      <c r="M132" s="4"/>
      <c r="N132" s="4"/>
      <c r="O132" s="4"/>
      <c r="P132" s="10"/>
      <c r="Q132" s="10"/>
      <c r="R132" s="10"/>
      <c r="S132" s="10"/>
      <c r="T132" s="10"/>
      <c r="U132" s="5"/>
      <c r="V132" s="4"/>
      <c r="W132" s="4"/>
      <c r="X132" s="8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5"/>
      <c r="BS132" s="6"/>
      <c r="BT132" s="6"/>
      <c r="BU132" s="7"/>
      <c r="BV132" s="7"/>
      <c r="BW132" s="4"/>
      <c r="BX132" s="4"/>
      <c r="BY132" s="7"/>
      <c r="BZ132" s="4"/>
      <c r="CA132" s="8"/>
      <c r="CD132" s="4"/>
    </row>
    <row r="133" spans="1:82" ht="15" customHeight="1" x14ac:dyDescent="0.15">
      <c r="A133" s="58" t="s">
        <v>260</v>
      </c>
      <c r="B133" s="4" t="s">
        <v>72</v>
      </c>
      <c r="C133" s="16">
        <v>201000</v>
      </c>
      <c r="D133" s="38">
        <f>SUM($C$2:C133)</f>
        <v>28392000</v>
      </c>
      <c r="E133" s="20">
        <v>19</v>
      </c>
      <c r="F133" s="15"/>
      <c r="G133" s="40"/>
      <c r="H133" s="38"/>
      <c r="I133" s="4">
        <v>1271</v>
      </c>
      <c r="J133" s="50" t="s">
        <v>69</v>
      </c>
      <c r="K133" s="4"/>
      <c r="L133" s="4"/>
      <c r="M133" s="4"/>
      <c r="N133" s="4"/>
      <c r="O133" s="4"/>
      <c r="P133" s="10"/>
      <c r="Q133" s="10"/>
      <c r="R133" s="10"/>
      <c r="S133" s="10"/>
      <c r="T133" s="10"/>
      <c r="U133" s="5"/>
      <c r="V133" s="4"/>
      <c r="W133" s="4"/>
      <c r="X133" s="8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5"/>
      <c r="BS133" s="6"/>
      <c r="BT133" s="6"/>
      <c r="BU133" s="7"/>
      <c r="BV133" s="7"/>
      <c r="BW133" s="4"/>
      <c r="BX133" s="4"/>
      <c r="BY133" s="7"/>
      <c r="BZ133" s="4"/>
      <c r="CA133" s="8"/>
      <c r="CB133" s="5"/>
      <c r="CC133" s="5"/>
      <c r="CD133" s="4"/>
    </row>
    <row r="134" spans="1:82" ht="15" customHeight="1" x14ac:dyDescent="0.15">
      <c r="A134" s="58" t="s">
        <v>261</v>
      </c>
      <c r="B134" s="4" t="s">
        <v>74</v>
      </c>
      <c r="C134" s="16">
        <v>250000</v>
      </c>
      <c r="D134" s="38">
        <f>SUM($C$2:C134)</f>
        <v>28642000</v>
      </c>
      <c r="E134" s="20">
        <v>18</v>
      </c>
      <c r="F134" s="15"/>
      <c r="G134" s="40"/>
      <c r="H134" s="38"/>
      <c r="I134" s="4">
        <v>229</v>
      </c>
      <c r="J134" s="50" t="s">
        <v>69</v>
      </c>
      <c r="K134" s="4"/>
      <c r="L134" s="4"/>
      <c r="M134" s="4"/>
      <c r="N134" s="4"/>
      <c r="O134" s="4"/>
      <c r="P134" s="10"/>
      <c r="Q134" s="10"/>
      <c r="R134" s="10"/>
      <c r="S134" s="10"/>
      <c r="T134" s="10"/>
      <c r="U134" s="5"/>
      <c r="V134" s="4"/>
      <c r="W134" s="4"/>
      <c r="X134" s="8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5"/>
      <c r="BS134" s="6"/>
      <c r="BT134" s="6"/>
      <c r="BU134" s="7"/>
      <c r="BV134" s="7"/>
      <c r="BW134" s="4"/>
      <c r="BX134" s="4"/>
      <c r="BY134" s="7"/>
      <c r="BZ134" s="4"/>
      <c r="CA134" s="8"/>
      <c r="CD134" s="4"/>
    </row>
    <row r="135" spans="1:82" ht="15" customHeight="1" x14ac:dyDescent="0.15">
      <c r="A135" s="58" t="s">
        <v>262</v>
      </c>
      <c r="B135" s="4" t="s">
        <v>74</v>
      </c>
      <c r="C135" s="16">
        <v>250000</v>
      </c>
      <c r="D135" s="38">
        <f>SUM($C$2:C135)</f>
        <v>28892000</v>
      </c>
      <c r="E135" s="20">
        <v>18</v>
      </c>
      <c r="F135" s="15"/>
      <c r="G135" s="40"/>
      <c r="H135" s="38"/>
      <c r="I135" s="4">
        <v>624</v>
      </c>
      <c r="J135" s="50" t="s">
        <v>69</v>
      </c>
      <c r="K135" s="4"/>
      <c r="L135" s="4"/>
      <c r="M135" s="4"/>
      <c r="N135" s="4"/>
      <c r="O135" s="4"/>
      <c r="P135" s="10"/>
      <c r="Q135" s="10"/>
      <c r="R135" s="10"/>
      <c r="S135" s="10"/>
      <c r="T135" s="10"/>
      <c r="U135" s="5"/>
      <c r="V135" s="4"/>
      <c r="W135" s="4"/>
      <c r="X135" s="8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5"/>
      <c r="BS135" s="6"/>
      <c r="BT135" s="6"/>
      <c r="BU135" s="7"/>
      <c r="BV135" s="7"/>
      <c r="BW135" s="4"/>
      <c r="BX135" s="4"/>
      <c r="BY135" s="7"/>
      <c r="BZ135" s="4"/>
      <c r="CA135" s="8"/>
      <c r="CD135" s="4"/>
    </row>
    <row r="136" spans="1:82" ht="15" customHeight="1" x14ac:dyDescent="0.15">
      <c r="A136" s="58" t="s">
        <v>263</v>
      </c>
      <c r="B136" s="4" t="s">
        <v>71</v>
      </c>
      <c r="C136" s="16">
        <v>250000</v>
      </c>
      <c r="D136" s="38">
        <f>SUM($C$2:C136)</f>
        <v>29142000</v>
      </c>
      <c r="E136" s="20">
        <v>18</v>
      </c>
      <c r="F136" s="15"/>
      <c r="G136" s="40"/>
      <c r="H136" s="38"/>
      <c r="I136" s="4">
        <v>794</v>
      </c>
      <c r="J136" s="50" t="s">
        <v>68</v>
      </c>
      <c r="K136" s="4"/>
      <c r="L136" s="4"/>
      <c r="M136" s="4"/>
      <c r="N136" s="4"/>
      <c r="O136" s="4"/>
      <c r="P136" s="10"/>
      <c r="Q136" s="10"/>
      <c r="R136" s="10"/>
      <c r="S136" s="10"/>
      <c r="T136" s="10"/>
      <c r="U136" s="5"/>
      <c r="V136" s="4"/>
      <c r="W136" s="4"/>
      <c r="X136" s="8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5"/>
      <c r="BS136" s="6"/>
      <c r="BT136" s="6"/>
      <c r="BU136" s="7"/>
      <c r="BV136" s="7"/>
      <c r="BW136" s="4"/>
      <c r="BX136" s="4"/>
      <c r="BY136" s="7"/>
      <c r="BZ136" s="4"/>
      <c r="CA136" s="8"/>
      <c r="CD136" s="4"/>
    </row>
    <row r="137" spans="1:82" ht="15" customHeight="1" x14ac:dyDescent="0.15">
      <c r="A137" s="58" t="s">
        <v>264</v>
      </c>
      <c r="B137" s="4" t="s">
        <v>74</v>
      </c>
      <c r="C137" s="16">
        <v>131000</v>
      </c>
      <c r="D137" s="38">
        <f>SUM($C$2:C137)</f>
        <v>29273000</v>
      </c>
      <c r="E137" s="20">
        <v>18</v>
      </c>
      <c r="F137" s="15"/>
      <c r="G137" s="40"/>
      <c r="H137" s="38"/>
      <c r="I137" s="4">
        <v>797</v>
      </c>
      <c r="J137" s="50" t="s">
        <v>69</v>
      </c>
      <c r="K137" s="4"/>
      <c r="L137" s="4"/>
      <c r="M137" s="4"/>
      <c r="N137" s="4"/>
      <c r="O137" s="4"/>
      <c r="P137" s="10"/>
      <c r="Q137" s="10"/>
      <c r="R137" s="10"/>
      <c r="S137" s="10"/>
      <c r="T137" s="10"/>
      <c r="U137" s="5"/>
      <c r="V137" s="4"/>
      <c r="W137" s="4"/>
      <c r="X137" s="8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5"/>
      <c r="BS137" s="6"/>
      <c r="BT137" s="6"/>
      <c r="BU137" s="7"/>
      <c r="BV137" s="7"/>
      <c r="BW137" s="4"/>
      <c r="BX137" s="4"/>
      <c r="BY137" s="7"/>
      <c r="BZ137" s="4"/>
      <c r="CA137" s="8"/>
      <c r="CB137" s="5"/>
      <c r="CC137" s="5"/>
      <c r="CD137" s="4"/>
    </row>
    <row r="138" spans="1:82" ht="15" customHeight="1" x14ac:dyDescent="0.15">
      <c r="A138" s="58" t="s">
        <v>265</v>
      </c>
      <c r="B138" s="4" t="s">
        <v>72</v>
      </c>
      <c r="C138" s="16">
        <v>241000</v>
      </c>
      <c r="D138" s="38">
        <f>SUM($C$2:C138)</f>
        <v>29514000</v>
      </c>
      <c r="E138" s="20">
        <v>18</v>
      </c>
      <c r="F138" s="15"/>
      <c r="G138" s="40"/>
      <c r="H138" s="38"/>
      <c r="I138" s="4">
        <v>890</v>
      </c>
      <c r="J138" s="50" t="s">
        <v>69</v>
      </c>
      <c r="K138" s="4"/>
      <c r="L138" s="4"/>
      <c r="M138" s="4"/>
      <c r="N138" s="4"/>
      <c r="O138" s="4"/>
      <c r="P138" s="10"/>
      <c r="Q138" s="10"/>
      <c r="R138" s="10"/>
      <c r="S138" s="10"/>
      <c r="T138" s="10"/>
      <c r="U138" s="5"/>
      <c r="V138" s="4"/>
      <c r="W138" s="4"/>
      <c r="X138" s="8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5"/>
      <c r="BS138" s="6"/>
      <c r="BT138" s="6"/>
      <c r="BU138" s="7"/>
      <c r="BV138" s="7"/>
      <c r="BW138" s="4"/>
      <c r="BX138" s="4"/>
      <c r="BY138" s="7"/>
      <c r="BZ138" s="4"/>
      <c r="CA138" s="8"/>
      <c r="CB138" s="5"/>
      <c r="CC138" s="5"/>
      <c r="CD138" s="4"/>
    </row>
    <row r="139" spans="1:82" ht="15" customHeight="1" x14ac:dyDescent="0.15">
      <c r="A139" s="58" t="s">
        <v>266</v>
      </c>
      <c r="B139" s="4" t="s">
        <v>73</v>
      </c>
      <c r="C139" s="16">
        <v>250000</v>
      </c>
      <c r="D139" s="38">
        <f>SUM($C$2:C139)</f>
        <v>29764000</v>
      </c>
      <c r="E139" s="20">
        <v>18</v>
      </c>
      <c r="F139" s="15"/>
      <c r="G139" s="40"/>
      <c r="H139" s="38"/>
      <c r="I139" s="4">
        <v>624</v>
      </c>
      <c r="J139" s="50" t="s">
        <v>69</v>
      </c>
      <c r="K139" s="4"/>
      <c r="L139" s="4"/>
      <c r="M139" s="4"/>
      <c r="N139" s="4"/>
      <c r="O139" s="4"/>
      <c r="P139" s="10"/>
      <c r="Q139" s="10"/>
      <c r="R139" s="10"/>
      <c r="S139" s="10"/>
      <c r="T139" s="10"/>
      <c r="U139" s="5"/>
      <c r="V139" s="4"/>
      <c r="W139" s="4"/>
      <c r="X139" s="8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5"/>
      <c r="BS139" s="6"/>
      <c r="BT139" s="6"/>
      <c r="BU139" s="7"/>
      <c r="BV139" s="7"/>
      <c r="BW139" s="4"/>
      <c r="BX139" s="4"/>
      <c r="BY139" s="7"/>
      <c r="BZ139" s="4"/>
      <c r="CA139" s="8"/>
      <c r="CB139" s="5"/>
      <c r="CC139" s="5"/>
      <c r="CD139" s="4"/>
    </row>
    <row r="140" spans="1:82" ht="15" customHeight="1" x14ac:dyDescent="0.15">
      <c r="A140" s="58" t="s">
        <v>267</v>
      </c>
      <c r="B140" s="4" t="s">
        <v>74</v>
      </c>
      <c r="C140" s="16">
        <v>250000</v>
      </c>
      <c r="D140" s="38">
        <f>SUM($C$2:C140)</f>
        <v>30014000</v>
      </c>
      <c r="E140" s="20">
        <v>18</v>
      </c>
      <c r="F140" s="15"/>
      <c r="G140" s="40"/>
      <c r="H140" s="38"/>
      <c r="I140" s="4">
        <v>1049</v>
      </c>
      <c r="J140" s="50" t="s">
        <v>69</v>
      </c>
      <c r="K140" s="4"/>
      <c r="L140" s="4"/>
      <c r="M140" s="4"/>
      <c r="N140" s="4"/>
      <c r="O140" s="4"/>
      <c r="P140" s="10"/>
      <c r="Q140" s="10"/>
      <c r="R140" s="10"/>
      <c r="S140" s="10"/>
      <c r="T140" s="10"/>
      <c r="U140" s="5"/>
      <c r="V140" s="4"/>
      <c r="W140" s="4"/>
      <c r="X140" s="8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5"/>
      <c r="BS140" s="6"/>
      <c r="BT140" s="6"/>
      <c r="BU140" s="7"/>
      <c r="BV140" s="7"/>
      <c r="BW140" s="4"/>
      <c r="BX140" s="4"/>
      <c r="BY140" s="7"/>
      <c r="BZ140" s="4"/>
      <c r="CA140" s="8"/>
      <c r="CD140" s="4"/>
    </row>
    <row r="141" spans="1:82" ht="15" customHeight="1" x14ac:dyDescent="0.15">
      <c r="A141" s="58" t="s">
        <v>268</v>
      </c>
      <c r="B141" s="4" t="s">
        <v>71</v>
      </c>
      <c r="C141" s="16">
        <v>250000</v>
      </c>
      <c r="D141" s="38">
        <f>SUM($C$2:C141)</f>
        <v>30264000</v>
      </c>
      <c r="E141" s="20">
        <v>18</v>
      </c>
      <c r="F141" s="15"/>
      <c r="G141" s="40"/>
      <c r="H141" s="38"/>
      <c r="I141" s="4">
        <v>200</v>
      </c>
      <c r="J141" s="50" t="s">
        <v>68</v>
      </c>
      <c r="K141" s="4"/>
      <c r="L141" s="4"/>
      <c r="M141" s="4"/>
      <c r="N141" s="4"/>
      <c r="O141" s="4"/>
      <c r="P141" s="10"/>
      <c r="Q141" s="10"/>
      <c r="R141" s="10"/>
      <c r="S141" s="10"/>
      <c r="T141" s="10"/>
      <c r="U141" s="5"/>
      <c r="V141" s="4"/>
      <c r="W141" s="4"/>
      <c r="X141" s="8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5"/>
      <c r="BS141" s="6"/>
      <c r="BT141" s="6"/>
      <c r="BU141" s="7"/>
      <c r="BV141" s="7"/>
      <c r="BW141" s="4"/>
      <c r="BX141" s="4"/>
      <c r="BY141" s="7"/>
      <c r="BZ141" s="4"/>
      <c r="CA141" s="8"/>
      <c r="CB141" s="5"/>
      <c r="CC141" s="5"/>
      <c r="CD141" s="4"/>
    </row>
    <row r="142" spans="1:82" ht="15" customHeight="1" x14ac:dyDescent="0.15">
      <c r="A142" s="58" t="s">
        <v>269</v>
      </c>
      <c r="B142" s="4" t="s">
        <v>67</v>
      </c>
      <c r="C142" s="16">
        <v>250000</v>
      </c>
      <c r="D142" s="38">
        <f>SUM($C$2:C142)</f>
        <v>30514000</v>
      </c>
      <c r="E142" s="20">
        <v>18</v>
      </c>
      <c r="F142" s="15"/>
      <c r="G142" s="40"/>
      <c r="H142" s="38"/>
      <c r="I142" s="4">
        <v>1063</v>
      </c>
      <c r="J142" s="50" t="s">
        <v>69</v>
      </c>
      <c r="K142" s="4"/>
      <c r="L142" s="4"/>
      <c r="M142" s="4"/>
      <c r="N142" s="4"/>
      <c r="O142" s="4"/>
      <c r="P142" s="10"/>
      <c r="Q142" s="10"/>
      <c r="R142" s="10"/>
      <c r="S142" s="10"/>
      <c r="T142" s="10"/>
      <c r="U142" s="5"/>
      <c r="V142" s="4"/>
      <c r="W142" s="4"/>
      <c r="X142" s="8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5"/>
      <c r="BS142" s="6"/>
      <c r="BT142" s="6"/>
      <c r="BU142" s="7"/>
      <c r="BV142" s="7"/>
      <c r="BW142" s="4"/>
      <c r="BX142" s="4"/>
      <c r="BY142" s="7"/>
      <c r="BZ142" s="4"/>
      <c r="CA142" s="8"/>
      <c r="CD142" s="4"/>
    </row>
    <row r="143" spans="1:82" ht="15" customHeight="1" x14ac:dyDescent="0.15">
      <c r="A143" s="58" t="s">
        <v>270</v>
      </c>
      <c r="B143" s="4" t="s">
        <v>70</v>
      </c>
      <c r="C143" s="15">
        <v>250000</v>
      </c>
      <c r="D143" s="38">
        <f>SUM($C$2:C143)</f>
        <v>30764000</v>
      </c>
      <c r="E143" s="20">
        <v>17</v>
      </c>
      <c r="F143" s="15"/>
      <c r="G143" s="40"/>
      <c r="H143" s="38"/>
      <c r="I143" s="4">
        <v>2499</v>
      </c>
      <c r="J143" s="50" t="s">
        <v>68</v>
      </c>
      <c r="K143" s="1"/>
      <c r="L143" s="4"/>
      <c r="M143" s="4"/>
      <c r="N143" s="4"/>
      <c r="O143" s="1"/>
      <c r="P143" s="10"/>
      <c r="Q143" s="10"/>
      <c r="R143" s="10"/>
      <c r="S143" s="10"/>
      <c r="T143" s="10"/>
      <c r="U143" s="2"/>
      <c r="V143" s="1"/>
      <c r="W143" s="1"/>
      <c r="X143" s="3"/>
      <c r="Y143" s="1"/>
      <c r="Z143" s="1"/>
      <c r="AA143" s="1"/>
      <c r="AB143" s="1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5"/>
      <c r="BS143" s="6"/>
      <c r="BT143" s="6"/>
      <c r="BU143" s="7"/>
      <c r="BV143" s="7"/>
      <c r="BW143" s="4"/>
      <c r="BX143" s="4"/>
      <c r="BY143" s="7"/>
      <c r="BZ143" s="4"/>
      <c r="CA143" s="8"/>
      <c r="CB143" s="5"/>
      <c r="CC143" s="5"/>
      <c r="CD143" s="4"/>
    </row>
    <row r="144" spans="1:82" ht="15" customHeight="1" x14ac:dyDescent="0.15">
      <c r="A144" s="58" t="s">
        <v>271</v>
      </c>
      <c r="B144" s="4" t="s">
        <v>70</v>
      </c>
      <c r="C144" s="16">
        <v>120000</v>
      </c>
      <c r="D144" s="38">
        <f>SUM($C$2:C144)</f>
        <v>30884000</v>
      </c>
      <c r="E144" s="20">
        <v>17</v>
      </c>
      <c r="F144" s="15"/>
      <c r="G144" s="40"/>
      <c r="H144" s="38"/>
      <c r="I144" s="4">
        <v>517</v>
      </c>
      <c r="J144" s="50" t="s">
        <v>68</v>
      </c>
      <c r="K144" s="4"/>
      <c r="L144" s="4"/>
      <c r="M144" s="4"/>
      <c r="N144" s="4"/>
      <c r="O144" s="4"/>
      <c r="P144" s="10"/>
      <c r="Q144" s="10"/>
      <c r="R144" s="10"/>
      <c r="S144" s="10"/>
      <c r="T144" s="10"/>
      <c r="U144" s="5"/>
      <c r="V144" s="4"/>
      <c r="W144" s="4"/>
      <c r="X144" s="8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5"/>
      <c r="BS144" s="6"/>
      <c r="BT144" s="6"/>
      <c r="BU144" s="7"/>
      <c r="BV144" s="7"/>
      <c r="BW144" s="4"/>
      <c r="BX144" s="4"/>
      <c r="BY144" s="7"/>
      <c r="BZ144" s="4"/>
      <c r="CA144" s="8"/>
      <c r="CB144" s="5"/>
      <c r="CC144" s="5"/>
      <c r="CD144" s="4"/>
    </row>
    <row r="145" spans="1:82" ht="15" customHeight="1" x14ac:dyDescent="0.15">
      <c r="A145" s="58" t="s">
        <v>272</v>
      </c>
      <c r="B145" s="4" t="s">
        <v>72</v>
      </c>
      <c r="C145" s="16">
        <v>249000</v>
      </c>
      <c r="D145" s="38">
        <f>SUM($C$2:C145)</f>
        <v>31133000</v>
      </c>
      <c r="E145" s="20">
        <v>17</v>
      </c>
      <c r="F145" s="15"/>
      <c r="G145" s="40"/>
      <c r="H145" s="38"/>
      <c r="I145" s="4">
        <v>1628</v>
      </c>
      <c r="J145" s="50" t="s">
        <v>69</v>
      </c>
      <c r="K145" s="4"/>
      <c r="L145" s="4"/>
      <c r="M145" s="4"/>
      <c r="N145" s="4"/>
      <c r="O145" s="4"/>
      <c r="P145" s="10"/>
      <c r="Q145" s="10"/>
      <c r="R145" s="10"/>
      <c r="S145" s="10"/>
      <c r="T145" s="10"/>
      <c r="U145" s="5"/>
      <c r="V145" s="4"/>
      <c r="W145" s="4"/>
      <c r="X145" s="8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5"/>
      <c r="BS145" s="6"/>
      <c r="BT145" s="6"/>
      <c r="BU145" s="7"/>
      <c r="BV145" s="7"/>
      <c r="BW145" s="4"/>
      <c r="BX145" s="4"/>
      <c r="BY145" s="7"/>
      <c r="BZ145" s="4"/>
      <c r="CA145" s="8"/>
      <c r="CD145" s="4"/>
    </row>
    <row r="146" spans="1:82" ht="15" customHeight="1" x14ac:dyDescent="0.15">
      <c r="A146" s="58" t="s">
        <v>273</v>
      </c>
      <c r="B146" s="4" t="s">
        <v>74</v>
      </c>
      <c r="C146" s="16">
        <v>180000</v>
      </c>
      <c r="D146" s="38">
        <f>SUM($C$2:C146)</f>
        <v>31313000</v>
      </c>
      <c r="E146" s="20">
        <v>16</v>
      </c>
      <c r="F146" s="15"/>
      <c r="G146" s="40"/>
      <c r="H146" s="38"/>
      <c r="I146" s="4">
        <v>380</v>
      </c>
      <c r="J146" s="50" t="s">
        <v>69</v>
      </c>
      <c r="K146" s="4"/>
      <c r="L146" s="4"/>
      <c r="M146" s="4"/>
      <c r="N146" s="4"/>
      <c r="O146" s="4"/>
      <c r="P146" s="10"/>
      <c r="Q146" s="10"/>
      <c r="R146" s="10"/>
      <c r="S146" s="10"/>
      <c r="T146" s="10"/>
      <c r="U146" s="5"/>
      <c r="V146" s="4"/>
      <c r="W146" s="4"/>
      <c r="X146" s="8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5"/>
      <c r="BS146" s="6"/>
      <c r="BT146" s="6"/>
      <c r="BU146" s="7"/>
      <c r="BV146" s="7"/>
      <c r="BW146" s="4"/>
      <c r="BX146" s="4"/>
      <c r="BY146" s="7"/>
      <c r="BZ146" s="4"/>
      <c r="CA146" s="8"/>
      <c r="CB146" s="5"/>
      <c r="CC146" s="5"/>
      <c r="CD146" s="4"/>
    </row>
    <row r="147" spans="1:82" ht="15" customHeight="1" x14ac:dyDescent="0.15">
      <c r="A147" s="58" t="s">
        <v>274</v>
      </c>
      <c r="B147" s="4" t="s">
        <v>73</v>
      </c>
      <c r="C147" s="16">
        <v>56000</v>
      </c>
      <c r="D147" s="38">
        <f>SUM($C$2:C147)</f>
        <v>31369000</v>
      </c>
      <c r="E147" s="20">
        <v>16</v>
      </c>
      <c r="F147" s="15"/>
      <c r="G147" s="40"/>
      <c r="H147" s="38"/>
      <c r="I147" s="4">
        <v>588</v>
      </c>
      <c r="J147" s="50" t="s">
        <v>69</v>
      </c>
      <c r="K147" s="4"/>
      <c r="L147" s="4"/>
      <c r="M147" s="4"/>
      <c r="N147" s="4"/>
      <c r="O147" s="4"/>
      <c r="P147" s="10"/>
      <c r="Q147" s="10"/>
      <c r="R147" s="10"/>
      <c r="S147" s="10"/>
      <c r="T147" s="10"/>
      <c r="U147" s="5"/>
      <c r="V147" s="4"/>
      <c r="W147" s="4"/>
      <c r="X147" s="8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5"/>
      <c r="BS147" s="6"/>
      <c r="BT147" s="6"/>
      <c r="BU147" s="7"/>
      <c r="BV147" s="7"/>
      <c r="BW147" s="4"/>
      <c r="BX147" s="4"/>
      <c r="BY147" s="7"/>
      <c r="BZ147" s="4"/>
      <c r="CA147" s="8"/>
      <c r="CB147" s="5"/>
      <c r="CC147" s="5"/>
      <c r="CD147" s="4"/>
    </row>
    <row r="148" spans="1:82" ht="15" customHeight="1" x14ac:dyDescent="0.15">
      <c r="A148" s="58" t="s">
        <v>275</v>
      </c>
      <c r="B148" s="4" t="s">
        <v>72</v>
      </c>
      <c r="C148" s="16">
        <v>250000</v>
      </c>
      <c r="D148" s="38">
        <f>SUM($C$2:C148)</f>
        <v>31619000</v>
      </c>
      <c r="E148" s="20">
        <v>16</v>
      </c>
      <c r="F148" s="15"/>
      <c r="G148" s="40"/>
      <c r="H148" s="38"/>
      <c r="I148" s="4">
        <v>621</v>
      </c>
      <c r="J148" s="50" t="s">
        <v>69</v>
      </c>
      <c r="K148" s="4"/>
      <c r="L148" s="4"/>
      <c r="M148" s="4"/>
      <c r="N148" s="4"/>
      <c r="O148" s="4"/>
      <c r="P148" s="10"/>
      <c r="Q148" s="10"/>
      <c r="R148" s="10"/>
      <c r="S148" s="10"/>
      <c r="T148" s="10"/>
      <c r="U148" s="5"/>
      <c r="V148" s="4"/>
      <c r="W148" s="4"/>
      <c r="X148" s="8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5"/>
      <c r="BS148" s="6"/>
      <c r="BT148" s="6"/>
      <c r="BU148" s="7"/>
      <c r="BV148" s="7"/>
      <c r="BW148" s="4"/>
      <c r="BX148" s="4"/>
      <c r="BY148" s="7"/>
      <c r="BZ148" s="4"/>
      <c r="CA148" s="8"/>
      <c r="CD148" s="4"/>
    </row>
    <row r="149" spans="1:82" ht="15" customHeight="1" x14ac:dyDescent="0.15">
      <c r="A149" s="58" t="s">
        <v>276</v>
      </c>
      <c r="B149" s="4" t="s">
        <v>74</v>
      </c>
      <c r="C149" s="16">
        <v>250000</v>
      </c>
      <c r="D149" s="38">
        <f>SUM($C$2:C149)</f>
        <v>31869000</v>
      </c>
      <c r="E149" s="20">
        <v>15</v>
      </c>
      <c r="F149" s="15"/>
      <c r="G149" s="40"/>
      <c r="H149" s="38"/>
      <c r="I149" s="4">
        <v>423</v>
      </c>
      <c r="J149" s="50" t="s">
        <v>69</v>
      </c>
      <c r="K149" s="4"/>
      <c r="L149" s="4"/>
      <c r="M149" s="4"/>
      <c r="N149" s="4"/>
      <c r="O149" s="4"/>
      <c r="P149" s="10"/>
      <c r="Q149" s="10"/>
      <c r="R149" s="10"/>
      <c r="S149" s="10"/>
      <c r="T149" s="10"/>
      <c r="U149" s="5"/>
      <c r="V149" s="4"/>
      <c r="W149" s="4"/>
      <c r="X149" s="8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5"/>
      <c r="BS149" s="6"/>
      <c r="BT149" s="6"/>
      <c r="BU149" s="7"/>
      <c r="BV149" s="7"/>
      <c r="BW149" s="4"/>
      <c r="BX149" s="4"/>
      <c r="BY149" s="7"/>
      <c r="BZ149" s="4"/>
      <c r="CA149" s="8"/>
      <c r="CB149" s="5"/>
      <c r="CC149" s="5"/>
      <c r="CD149" s="4"/>
    </row>
    <row r="150" spans="1:82" ht="15" customHeight="1" x14ac:dyDescent="0.15">
      <c r="A150" s="58" t="s">
        <v>277</v>
      </c>
      <c r="B150" s="4" t="s">
        <v>72</v>
      </c>
      <c r="C150" s="16">
        <v>250000</v>
      </c>
      <c r="D150" s="38">
        <f>SUM($C$2:C150)</f>
        <v>32119000</v>
      </c>
      <c r="E150" s="20">
        <v>14</v>
      </c>
      <c r="F150" s="15"/>
      <c r="G150" s="40"/>
      <c r="H150" s="38"/>
      <c r="I150" s="4">
        <v>2002</v>
      </c>
      <c r="J150" s="50" t="s">
        <v>69</v>
      </c>
      <c r="K150" s="4"/>
      <c r="L150" s="4"/>
      <c r="M150" s="4"/>
      <c r="N150" s="4"/>
      <c r="O150" s="4"/>
      <c r="P150" s="10"/>
      <c r="Q150" s="10"/>
      <c r="R150" s="10"/>
      <c r="S150" s="10"/>
      <c r="T150" s="10"/>
      <c r="U150" s="5"/>
      <c r="V150" s="4"/>
      <c r="W150" s="4"/>
      <c r="X150" s="8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5"/>
      <c r="BS150" s="6"/>
      <c r="BT150" s="6"/>
      <c r="BU150" s="7"/>
      <c r="BV150" s="7"/>
      <c r="BW150" s="4"/>
      <c r="BX150" s="4"/>
      <c r="BY150" s="7"/>
      <c r="BZ150" s="4"/>
      <c r="CA150" s="8"/>
      <c r="CD150" s="4"/>
    </row>
    <row r="151" spans="1:82" ht="15" customHeight="1" x14ac:dyDescent="0.15">
      <c r="A151" s="58" t="s">
        <v>278</v>
      </c>
      <c r="B151" s="4" t="s">
        <v>71</v>
      </c>
      <c r="C151" s="16">
        <v>250000</v>
      </c>
      <c r="D151" s="38">
        <f>SUM($C$2:C151)</f>
        <v>32369000</v>
      </c>
      <c r="E151" s="20">
        <v>14</v>
      </c>
      <c r="F151" s="15"/>
      <c r="G151" s="40"/>
      <c r="H151" s="38"/>
      <c r="I151" s="4">
        <v>872</v>
      </c>
      <c r="J151" s="50" t="s">
        <v>68</v>
      </c>
      <c r="K151" s="4"/>
      <c r="L151" s="4"/>
      <c r="M151" s="4"/>
      <c r="N151" s="4"/>
      <c r="O151" s="4"/>
      <c r="P151" s="10"/>
      <c r="Q151" s="10"/>
      <c r="R151" s="10"/>
      <c r="S151" s="10"/>
      <c r="T151" s="10"/>
      <c r="U151" s="5"/>
      <c r="V151" s="4"/>
      <c r="W151" s="4"/>
      <c r="X151" s="8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5"/>
      <c r="BS151" s="6"/>
      <c r="BT151" s="6"/>
      <c r="BU151" s="7"/>
      <c r="BV151" s="7"/>
      <c r="BW151" s="4"/>
      <c r="BX151" s="4"/>
      <c r="BY151" s="7"/>
      <c r="BZ151" s="4"/>
      <c r="CA151" s="8"/>
      <c r="CD151" s="4"/>
    </row>
    <row r="152" spans="1:82" ht="15" customHeight="1" x14ac:dyDescent="0.15">
      <c r="A152" s="58" t="s">
        <v>279</v>
      </c>
      <c r="B152" s="4" t="s">
        <v>72</v>
      </c>
      <c r="C152" s="15">
        <v>225000</v>
      </c>
      <c r="D152" s="38">
        <f>SUM($C$2:C152)</f>
        <v>32594000</v>
      </c>
      <c r="E152" s="20">
        <v>14</v>
      </c>
      <c r="F152" s="15"/>
      <c r="G152" s="40"/>
      <c r="H152" s="38"/>
      <c r="I152" s="4">
        <v>2766</v>
      </c>
      <c r="J152" s="50" t="s">
        <v>69</v>
      </c>
      <c r="K152" s="1"/>
      <c r="L152" s="4"/>
      <c r="M152" s="4"/>
      <c r="N152" s="4"/>
      <c r="O152" s="1"/>
      <c r="P152" s="10"/>
      <c r="Q152" s="10"/>
      <c r="R152" s="10"/>
      <c r="S152" s="10"/>
      <c r="T152" s="10"/>
      <c r="U152" s="2"/>
      <c r="V152" s="1"/>
      <c r="W152" s="1"/>
      <c r="X152" s="3"/>
      <c r="Y152" s="1"/>
      <c r="Z152" s="1"/>
      <c r="AA152" s="1"/>
      <c r="AB152" s="1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5"/>
      <c r="BS152" s="6"/>
      <c r="BT152" s="6"/>
      <c r="BU152" s="7"/>
      <c r="BV152" s="7"/>
      <c r="BW152" s="4"/>
      <c r="BX152" s="4"/>
      <c r="BY152" s="7"/>
      <c r="BZ152" s="4"/>
      <c r="CA152" s="8"/>
      <c r="CB152" s="5"/>
      <c r="CC152" s="5"/>
      <c r="CD152" s="4"/>
    </row>
    <row r="153" spans="1:82" ht="15" customHeight="1" x14ac:dyDescent="0.15">
      <c r="A153" s="58" t="s">
        <v>280</v>
      </c>
      <c r="B153" s="4" t="s">
        <v>72</v>
      </c>
      <c r="C153" s="16">
        <v>235000</v>
      </c>
      <c r="D153" s="38">
        <f>SUM($C$2:C153)</f>
        <v>32829000</v>
      </c>
      <c r="E153" s="20">
        <v>14</v>
      </c>
      <c r="F153" s="15"/>
      <c r="G153" s="40"/>
      <c r="H153" s="38"/>
      <c r="I153" s="4">
        <v>654</v>
      </c>
      <c r="J153" s="50" t="s">
        <v>69</v>
      </c>
      <c r="K153" s="4"/>
      <c r="L153" s="4"/>
      <c r="M153" s="4"/>
      <c r="N153" s="4"/>
      <c r="O153" s="4"/>
      <c r="P153" s="10"/>
      <c r="Q153" s="10"/>
      <c r="R153" s="10"/>
      <c r="S153" s="10"/>
      <c r="T153" s="10"/>
      <c r="U153" s="5"/>
      <c r="V153" s="4"/>
      <c r="W153" s="4"/>
      <c r="X153" s="8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5"/>
      <c r="BS153" s="6"/>
      <c r="BT153" s="6"/>
      <c r="BU153" s="7"/>
      <c r="BV153" s="7"/>
      <c r="BW153" s="4"/>
      <c r="BX153" s="4"/>
      <c r="BY153" s="7"/>
      <c r="BZ153" s="4"/>
      <c r="CA153" s="8"/>
      <c r="CD153" s="4"/>
    </row>
    <row r="154" spans="1:82" ht="15" customHeight="1" x14ac:dyDescent="0.15">
      <c r="A154" s="58" t="s">
        <v>281</v>
      </c>
      <c r="B154" s="4" t="s">
        <v>67</v>
      </c>
      <c r="C154" s="16">
        <v>80000</v>
      </c>
      <c r="D154" s="38">
        <f>SUM($C$2:C154)</f>
        <v>32909000</v>
      </c>
      <c r="E154" s="20">
        <v>13</v>
      </c>
      <c r="F154" s="15"/>
      <c r="G154" s="40"/>
      <c r="H154" s="38"/>
      <c r="I154" s="4">
        <v>2230</v>
      </c>
      <c r="J154" s="50" t="s">
        <v>69</v>
      </c>
      <c r="K154" s="4"/>
      <c r="L154" s="4"/>
      <c r="M154" s="4"/>
      <c r="N154" s="4"/>
      <c r="O154" s="4"/>
      <c r="P154" s="10"/>
      <c r="Q154" s="10"/>
      <c r="R154" s="10"/>
      <c r="S154" s="10"/>
      <c r="T154" s="10"/>
      <c r="U154" s="5"/>
      <c r="V154" s="4"/>
      <c r="W154" s="4"/>
      <c r="X154" s="8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5"/>
      <c r="BS154" s="6"/>
      <c r="BT154" s="6"/>
      <c r="BU154" s="7"/>
      <c r="BV154" s="7"/>
      <c r="BW154" s="4"/>
      <c r="BX154" s="4"/>
      <c r="BY154" s="7"/>
      <c r="BZ154" s="4"/>
      <c r="CA154" s="8"/>
      <c r="CB154" s="5"/>
      <c r="CC154" s="5"/>
      <c r="CD154" s="4"/>
    </row>
    <row r="155" spans="1:82" ht="15" customHeight="1" x14ac:dyDescent="0.15">
      <c r="A155" s="58" t="s">
        <v>282</v>
      </c>
      <c r="B155" s="4" t="s">
        <v>73</v>
      </c>
      <c r="C155" s="16">
        <v>245000</v>
      </c>
      <c r="D155" s="38">
        <f>SUM($C$2:C155)</f>
        <v>33154000</v>
      </c>
      <c r="E155" s="20">
        <v>13</v>
      </c>
      <c r="F155" s="15"/>
      <c r="G155" s="40"/>
      <c r="H155" s="38"/>
      <c r="I155" s="4">
        <v>1199</v>
      </c>
      <c r="J155" s="50" t="s">
        <v>69</v>
      </c>
      <c r="K155" s="4"/>
      <c r="L155" s="4"/>
      <c r="M155" s="4"/>
      <c r="N155" s="4"/>
      <c r="O155" s="4"/>
      <c r="P155" s="10"/>
      <c r="Q155" s="10"/>
      <c r="R155" s="10"/>
      <c r="S155" s="10"/>
      <c r="T155" s="10"/>
      <c r="U155" s="5"/>
      <c r="V155" s="4"/>
      <c r="W155" s="4"/>
      <c r="X155" s="8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5"/>
      <c r="BS155" s="6"/>
      <c r="BT155" s="6"/>
      <c r="BU155" s="7"/>
      <c r="BV155" s="7"/>
      <c r="BW155" s="4"/>
      <c r="BX155" s="4"/>
      <c r="BY155" s="7"/>
      <c r="BZ155" s="4"/>
      <c r="CA155" s="8"/>
      <c r="CD155" s="4"/>
    </row>
    <row r="156" spans="1:82" ht="15" customHeight="1" x14ac:dyDescent="0.15">
      <c r="A156" s="58" t="s">
        <v>283</v>
      </c>
      <c r="B156" s="4" t="s">
        <v>71</v>
      </c>
      <c r="C156" s="16">
        <v>192000</v>
      </c>
      <c r="D156" s="38">
        <f>SUM($C$2:C156)</f>
        <v>33346000</v>
      </c>
      <c r="E156" s="20">
        <v>13</v>
      </c>
      <c r="F156" s="15"/>
      <c r="G156" s="40"/>
      <c r="H156" s="38"/>
      <c r="I156" s="4">
        <v>1560</v>
      </c>
      <c r="J156" s="50" t="s">
        <v>68</v>
      </c>
      <c r="K156" s="4"/>
      <c r="L156" s="4"/>
      <c r="M156" s="4"/>
      <c r="N156" s="4"/>
      <c r="O156" s="4"/>
      <c r="P156" s="10"/>
      <c r="Q156" s="10"/>
      <c r="R156" s="10"/>
      <c r="S156" s="10"/>
      <c r="T156" s="10"/>
      <c r="U156" s="5"/>
      <c r="V156" s="4"/>
      <c r="W156" s="4"/>
      <c r="X156" s="8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5"/>
      <c r="BS156" s="6"/>
      <c r="BT156" s="6"/>
      <c r="BU156" s="7"/>
      <c r="BV156" s="7"/>
      <c r="BW156" s="4"/>
      <c r="BX156" s="4"/>
      <c r="BY156" s="7"/>
      <c r="BZ156" s="4"/>
      <c r="CA156" s="8"/>
      <c r="CD156" s="4"/>
    </row>
    <row r="157" spans="1:82" ht="15" customHeight="1" x14ac:dyDescent="0.15">
      <c r="A157" s="58" t="s">
        <v>284</v>
      </c>
      <c r="B157" s="4" t="s">
        <v>72</v>
      </c>
      <c r="C157" s="16">
        <v>250000</v>
      </c>
      <c r="D157" s="38">
        <f>SUM($C$2:C157)</f>
        <v>33596000</v>
      </c>
      <c r="E157" s="20">
        <v>12</v>
      </c>
      <c r="F157" s="15"/>
      <c r="G157" s="40"/>
      <c r="H157" s="38"/>
      <c r="I157" s="4">
        <v>1271</v>
      </c>
      <c r="J157" s="50" t="s">
        <v>69</v>
      </c>
      <c r="K157" s="4"/>
      <c r="L157" s="4"/>
      <c r="M157" s="4"/>
      <c r="N157" s="4"/>
      <c r="O157" s="4"/>
      <c r="P157" s="10"/>
      <c r="Q157" s="10"/>
      <c r="R157" s="10"/>
      <c r="S157" s="10"/>
      <c r="T157" s="10"/>
      <c r="U157" s="5"/>
      <c r="V157" s="4"/>
      <c r="W157" s="4"/>
      <c r="X157" s="8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5"/>
      <c r="BS157" s="6"/>
      <c r="BT157" s="6"/>
      <c r="BU157" s="7"/>
      <c r="BV157" s="7"/>
      <c r="BW157" s="4"/>
      <c r="BX157" s="4"/>
      <c r="BY157" s="7"/>
      <c r="BZ157" s="4"/>
      <c r="CA157" s="8"/>
      <c r="CD157" s="4"/>
    </row>
    <row r="158" spans="1:82" ht="15" customHeight="1" x14ac:dyDescent="0.15">
      <c r="A158" s="58" t="s">
        <v>285</v>
      </c>
      <c r="B158" s="4" t="s">
        <v>74</v>
      </c>
      <c r="C158" s="16">
        <v>250000</v>
      </c>
      <c r="D158" s="38">
        <f>SUM($C$2:C158)</f>
        <v>33846000</v>
      </c>
      <c r="E158" s="20">
        <v>12</v>
      </c>
      <c r="F158" s="15"/>
      <c r="G158" s="40"/>
      <c r="H158" s="38"/>
      <c r="I158" s="4">
        <v>1061</v>
      </c>
      <c r="J158" s="50" t="s">
        <v>69</v>
      </c>
      <c r="K158" s="4"/>
      <c r="L158" s="4"/>
      <c r="M158" s="4"/>
      <c r="N158" s="4"/>
      <c r="O158" s="4"/>
      <c r="P158" s="10"/>
      <c r="Q158" s="10"/>
      <c r="R158" s="10"/>
      <c r="S158" s="10"/>
      <c r="T158" s="10"/>
      <c r="U158" s="5"/>
      <c r="V158" s="4"/>
      <c r="W158" s="4"/>
      <c r="X158" s="8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5"/>
      <c r="BS158" s="6"/>
      <c r="BT158" s="6"/>
      <c r="BU158" s="7"/>
      <c r="BV158" s="7"/>
      <c r="BW158" s="4"/>
      <c r="BX158" s="4"/>
      <c r="BY158" s="7"/>
      <c r="BZ158" s="4"/>
      <c r="CA158" s="8"/>
      <c r="CB158" s="5"/>
      <c r="CC158" s="5"/>
      <c r="CD158" s="4"/>
    </row>
    <row r="159" spans="1:82" ht="15" customHeight="1" x14ac:dyDescent="0.15">
      <c r="A159" s="58" t="s">
        <v>286</v>
      </c>
      <c r="B159" s="4" t="s">
        <v>67</v>
      </c>
      <c r="C159" s="16">
        <v>150000</v>
      </c>
      <c r="D159" s="38">
        <f>SUM($C$2:C159)</f>
        <v>33996000</v>
      </c>
      <c r="E159" s="20">
        <v>11</v>
      </c>
      <c r="F159" s="15"/>
      <c r="G159" s="40"/>
      <c r="H159" s="38"/>
      <c r="I159" s="4">
        <v>1454</v>
      </c>
      <c r="J159" s="50" t="s">
        <v>69</v>
      </c>
      <c r="K159" s="4"/>
      <c r="L159" s="4"/>
      <c r="M159" s="4"/>
      <c r="N159" s="4"/>
      <c r="O159" s="4"/>
      <c r="P159" s="10"/>
      <c r="Q159" s="10"/>
      <c r="R159" s="10"/>
      <c r="S159" s="10"/>
      <c r="T159" s="10"/>
      <c r="U159" s="5"/>
      <c r="V159" s="4"/>
      <c r="W159" s="4"/>
      <c r="X159" s="8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5"/>
      <c r="BS159" s="6"/>
      <c r="BT159" s="6"/>
      <c r="BU159" s="7"/>
      <c r="BV159" s="7"/>
      <c r="BW159" s="4"/>
      <c r="BX159" s="4"/>
      <c r="BY159" s="7"/>
      <c r="BZ159" s="4"/>
      <c r="CA159" s="8"/>
      <c r="CB159" s="5"/>
      <c r="CC159" s="5"/>
      <c r="CD159" s="4"/>
    </row>
    <row r="160" spans="1:82" ht="15" customHeight="1" x14ac:dyDescent="0.15">
      <c r="A160" s="58" t="s">
        <v>287</v>
      </c>
      <c r="B160" s="4" t="s">
        <v>73</v>
      </c>
      <c r="C160" s="16">
        <v>200000</v>
      </c>
      <c r="D160" s="38">
        <f>SUM($C$2:C160)</f>
        <v>34196000</v>
      </c>
      <c r="E160" s="20">
        <v>10</v>
      </c>
      <c r="F160" s="15"/>
      <c r="G160" s="40"/>
      <c r="H160" s="38"/>
      <c r="I160" s="4">
        <v>2798</v>
      </c>
      <c r="J160" s="50" t="s">
        <v>69</v>
      </c>
      <c r="K160" s="4"/>
      <c r="L160" s="4"/>
      <c r="M160" s="4"/>
      <c r="N160" s="4"/>
      <c r="O160" s="4"/>
      <c r="P160" s="10"/>
      <c r="Q160" s="10"/>
      <c r="R160" s="10"/>
      <c r="S160" s="10"/>
      <c r="T160" s="10"/>
      <c r="U160" s="5"/>
      <c r="V160" s="4"/>
      <c r="W160" s="4"/>
      <c r="X160" s="8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5"/>
      <c r="BS160" s="6"/>
      <c r="BT160" s="6"/>
      <c r="BU160" s="7"/>
      <c r="BV160" s="7"/>
      <c r="BW160" s="4"/>
      <c r="BX160" s="4"/>
      <c r="BY160" s="7"/>
      <c r="BZ160" s="4"/>
      <c r="CA160" s="8"/>
      <c r="CD160" s="4"/>
    </row>
    <row r="161" spans="1:82" ht="15" customHeight="1" x14ac:dyDescent="0.15">
      <c r="A161" s="58" t="s">
        <v>288</v>
      </c>
      <c r="B161" s="4" t="s">
        <v>72</v>
      </c>
      <c r="C161" s="52">
        <v>25000</v>
      </c>
      <c r="D161" s="38">
        <f>SUM($C$2:C161)</f>
        <v>34221000</v>
      </c>
      <c r="E161" s="54">
        <v>0</v>
      </c>
      <c r="F161" s="15"/>
      <c r="G161" s="40"/>
      <c r="H161" s="38"/>
      <c r="I161" s="4">
        <v>189</v>
      </c>
      <c r="J161" s="50" t="s">
        <v>69</v>
      </c>
      <c r="K161" s="4"/>
      <c r="L161" s="4"/>
      <c r="M161" s="4"/>
      <c r="N161" s="4"/>
      <c r="O161" s="4"/>
      <c r="P161" s="10"/>
      <c r="Q161" s="10"/>
      <c r="R161" s="10"/>
      <c r="S161" s="10"/>
      <c r="T161" s="10"/>
      <c r="U161" s="5"/>
      <c r="V161" s="4"/>
      <c r="W161" s="4"/>
      <c r="X161" s="8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5"/>
      <c r="BS161" s="6"/>
      <c r="BT161" s="6"/>
      <c r="BU161" s="7"/>
      <c r="BV161" s="7"/>
      <c r="BW161" s="4"/>
      <c r="BX161" s="4"/>
      <c r="BY161" s="7"/>
      <c r="BZ161" s="4"/>
      <c r="CA161" s="8"/>
      <c r="CD161" s="4"/>
    </row>
    <row r="162" spans="1:82" ht="15" customHeight="1" x14ac:dyDescent="0.15">
      <c r="A162" s="58" t="s">
        <v>289</v>
      </c>
      <c r="B162" s="4" t="s">
        <v>73</v>
      </c>
      <c r="C162" s="53">
        <v>250000</v>
      </c>
      <c r="D162" s="38">
        <f>SUM($C$2:C162)</f>
        <v>34471000</v>
      </c>
      <c r="E162" s="54">
        <v>0</v>
      </c>
      <c r="F162" s="15"/>
      <c r="G162" s="40"/>
      <c r="H162" s="38"/>
      <c r="I162" s="4">
        <v>648</v>
      </c>
      <c r="J162" s="50" t="s">
        <v>69</v>
      </c>
      <c r="K162" s="1"/>
      <c r="L162" s="4"/>
      <c r="M162" s="4"/>
      <c r="N162" s="4"/>
      <c r="O162" s="1"/>
      <c r="P162" s="10"/>
      <c r="Q162" s="10"/>
      <c r="R162" s="10"/>
      <c r="S162" s="10"/>
      <c r="T162" s="10"/>
      <c r="U162" s="2"/>
      <c r="V162" s="1"/>
      <c r="W162" s="1"/>
      <c r="X162" s="3"/>
      <c r="Y162" s="1"/>
      <c r="Z162" s="1"/>
      <c r="AA162" s="1"/>
      <c r="AB162" s="1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5"/>
      <c r="BS162" s="6"/>
      <c r="BT162" s="6"/>
      <c r="BU162" s="7"/>
      <c r="BV162" s="7"/>
      <c r="BW162" s="4"/>
      <c r="BX162" s="4"/>
      <c r="BY162" s="7"/>
      <c r="BZ162" s="4"/>
      <c r="CA162" s="8"/>
      <c r="CD162" s="4"/>
    </row>
    <row r="165" spans="1:82" ht="15" customHeight="1" x14ac:dyDescent="0.15">
      <c r="B165" s="21" t="s">
        <v>99</v>
      </c>
      <c r="C165" s="37">
        <f>SUM(C2:C162)</f>
        <v>34471000</v>
      </c>
      <c r="F165" s="23" t="s">
        <v>101</v>
      </c>
      <c r="G165" s="37">
        <f>SUM(G2:G162)</f>
        <v>24350000</v>
      </c>
    </row>
    <row r="166" spans="1:82" ht="15" customHeight="1" x14ac:dyDescent="0.15">
      <c r="B166" s="22" t="s">
        <v>100</v>
      </c>
      <c r="C166" s="36">
        <f>23000000+1226000+148700+13000</f>
        <v>24387700</v>
      </c>
      <c r="F166" s="23" t="s">
        <v>102</v>
      </c>
      <c r="G166" s="37">
        <f>C166-G165</f>
        <v>37700</v>
      </c>
    </row>
    <row r="175" spans="1:82" ht="15" customHeight="1" x14ac:dyDescent="0.15">
      <c r="D175" s="56"/>
    </row>
    <row r="178" spans="3:5" ht="15" customHeight="1" x14ac:dyDescent="0.15">
      <c r="C178" s="56"/>
      <c r="E178" s="57"/>
    </row>
  </sheetData>
  <sheetProtection formatCells="0" formatColumns="0" formatRows="0" insertColumns="0" insertRows="0" insertHyperlinks="0" deleteColumns="0" deleteRows="0" sort="0" autoFilter="0" pivotTables="0"/>
  <autoFilter ref="A1:CI162" xr:uid="{D563CB9F-D9A1-4186-A5C9-2D2F144E3C01}">
    <sortState xmlns:xlrd2="http://schemas.microsoft.com/office/spreadsheetml/2017/richdata2" ref="A2:CD162">
      <sortCondition descending="1" ref="E1:E162"/>
    </sortState>
  </autoFilter>
  <sortState xmlns:xlrd2="http://schemas.microsoft.com/office/spreadsheetml/2017/richdata2" ref="A2:CD162">
    <sortCondition descending="1" ref="E2:E162"/>
    <sortCondition ref="A2:A162"/>
  </sortState>
  <phoneticPr fontId="11" type="noConversion"/>
  <conditionalFormatting sqref="F1">
    <cfRule type="cellIs" dxfId="79" priority="13" operator="equal">
      <formula>"R"</formula>
    </cfRule>
    <cfRule type="cellIs" dxfId="78" priority="14" operator="equal">
      <formula>"Z"</formula>
    </cfRule>
  </conditionalFormatting>
  <conditionalFormatting sqref="C165">
    <cfRule type="cellIs" dxfId="77" priority="10" stopIfTrue="1" operator="equal">
      <formula>$C$166</formula>
    </cfRule>
    <cfRule type="cellIs" dxfId="76" priority="11" stopIfTrue="1" operator="lessThan">
      <formula>$C$166</formula>
    </cfRule>
    <cfRule type="cellIs" dxfId="75" priority="12" stopIfTrue="1" operator="greaterThan">
      <formula>$C$166</formula>
    </cfRule>
  </conditionalFormatting>
  <conditionalFormatting sqref="D2:D162">
    <cfRule type="cellIs" dxfId="74" priority="7" stopIfTrue="1" operator="lessThan">
      <formula>$C$166</formula>
    </cfRule>
    <cfRule type="cellIs" dxfId="73" priority="8" stopIfTrue="1" operator="equal">
      <formula>$C$166</formula>
    </cfRule>
    <cfRule type="cellIs" dxfId="72" priority="9" stopIfTrue="1" operator="greaterThan">
      <formula>$C$166</formula>
    </cfRule>
  </conditionalFormatting>
  <conditionalFormatting sqref="H2:H162">
    <cfRule type="cellIs" dxfId="71" priority="4" stopIfTrue="1" operator="lessThan">
      <formula>$C$166</formula>
    </cfRule>
    <cfRule type="cellIs" dxfId="70" priority="5" stopIfTrue="1" operator="equal">
      <formula>$C$166</formula>
    </cfRule>
    <cfRule type="cellIs" dxfId="69" priority="6" stopIfTrue="1" operator="greaterThan">
      <formula>$C$166</formula>
    </cfRule>
  </conditionalFormatting>
  <conditionalFormatting sqref="G165">
    <cfRule type="cellIs" dxfId="68" priority="1" stopIfTrue="1" operator="equal">
      <formula>$C$166</formula>
    </cfRule>
    <cfRule type="cellIs" dxfId="67" priority="2" stopIfTrue="1" operator="lessThan">
      <formula>$C$166</formula>
    </cfRule>
    <cfRule type="cellIs" dxfId="66" priority="3" stopIfTrue="1" operator="greaterThan">
      <formula>$C$166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7FA66-2C4A-44AA-B767-E47B2ED29CF0}">
  <dimension ref="A1:CJ20"/>
  <sheetViews>
    <sheetView zoomScale="130" zoomScaleNormal="130" workbookViewId="0">
      <pane ySplit="1" topLeftCell="A2" activePane="bottomLeft" state="frozen"/>
      <selection pane="bottomLeft" activeCell="A2" sqref="A2"/>
    </sheetView>
  </sheetViews>
  <sheetFormatPr defaultRowHeight="15" customHeight="1" x14ac:dyDescent="0.15"/>
  <cols>
    <col min="1" max="1" width="28" customWidth="1"/>
    <col min="2" max="2" width="14.5703125" customWidth="1"/>
    <col min="3" max="3" width="15.7109375" style="16" bestFit="1" customWidth="1"/>
    <col min="4" max="7" width="15.7109375" style="16" customWidth="1"/>
    <col min="8" max="8" width="11.28515625" style="11" customWidth="1"/>
    <col min="9" max="9" width="10.7109375" customWidth="1"/>
    <col min="10" max="12" width="20" customWidth="1"/>
    <col min="13" max="13" width="30" customWidth="1"/>
    <col min="14" max="14" width="20" customWidth="1"/>
    <col min="15" max="15" width="7.42578125" style="11" customWidth="1"/>
    <col min="16" max="16" width="20" style="11" customWidth="1"/>
    <col min="17" max="19" width="20" customWidth="1"/>
    <col min="20" max="21" width="20" style="11" customWidth="1"/>
    <col min="22" max="22" width="14" style="11" customWidth="1"/>
    <col min="23" max="23" width="20" customWidth="1"/>
    <col min="24" max="24" width="15.140625" style="11" customWidth="1"/>
    <col min="25" max="26" width="20" style="11" customWidth="1"/>
    <col min="27" max="27" width="20" customWidth="1"/>
    <col min="28" max="28" width="10" customWidth="1"/>
    <col min="29" max="30" width="20" customWidth="1"/>
    <col min="31" max="31" width="10" customWidth="1"/>
    <col min="32" max="53" width="20" customWidth="1"/>
    <col min="54" max="54" width="10" customWidth="1"/>
    <col min="55" max="75" width="20" customWidth="1"/>
    <col min="76" max="76" width="10" customWidth="1"/>
    <col min="77" max="78" width="20" customWidth="1"/>
    <col min="79" max="80" width="10" customWidth="1"/>
    <col min="81" max="82" width="20" customWidth="1"/>
    <col min="83" max="83" width="10" customWidth="1"/>
    <col min="84" max="84" width="20" customWidth="1"/>
    <col min="85" max="87" width="10" customWidth="1"/>
    <col min="88" max="88" width="20" customWidth="1"/>
  </cols>
  <sheetData>
    <row r="1" spans="1:88" s="9" customFormat="1" ht="37.5" customHeight="1" x14ac:dyDescent="0.15">
      <c r="A1" s="12" t="s">
        <v>7</v>
      </c>
      <c r="B1" s="12" t="s">
        <v>91</v>
      </c>
      <c r="C1" s="14" t="s">
        <v>4</v>
      </c>
      <c r="D1" s="17" t="s">
        <v>94</v>
      </c>
      <c r="E1" s="18" t="s">
        <v>95</v>
      </c>
      <c r="F1" s="19" t="s">
        <v>96</v>
      </c>
      <c r="G1" s="19" t="s">
        <v>97</v>
      </c>
      <c r="H1" s="12" t="s">
        <v>80</v>
      </c>
      <c r="I1" s="12" t="s">
        <v>92</v>
      </c>
      <c r="J1" s="12" t="s">
        <v>1</v>
      </c>
      <c r="K1" s="12" t="s">
        <v>93</v>
      </c>
      <c r="L1" s="12" t="s">
        <v>47</v>
      </c>
      <c r="M1" s="12" t="s">
        <v>48</v>
      </c>
      <c r="N1" s="12" t="s">
        <v>76</v>
      </c>
      <c r="O1" s="12" t="s">
        <v>123</v>
      </c>
      <c r="P1" s="12" t="s">
        <v>86</v>
      </c>
      <c r="Q1" s="12" t="s">
        <v>87</v>
      </c>
      <c r="R1" s="12" t="s">
        <v>88</v>
      </c>
      <c r="S1" s="12" t="s">
        <v>89</v>
      </c>
      <c r="T1" s="12" t="s">
        <v>78</v>
      </c>
      <c r="U1" s="12" t="s">
        <v>77</v>
      </c>
      <c r="V1" s="12" t="s">
        <v>79</v>
      </c>
      <c r="W1" s="12" t="s">
        <v>82</v>
      </c>
      <c r="X1" s="12" t="s">
        <v>81</v>
      </c>
      <c r="Y1" s="12" t="s">
        <v>83</v>
      </c>
      <c r="Z1" s="12" t="s">
        <v>84</v>
      </c>
      <c r="AA1" s="12" t="s">
        <v>90</v>
      </c>
      <c r="AB1" s="12" t="s">
        <v>2</v>
      </c>
      <c r="AC1" s="12" t="s">
        <v>0</v>
      </c>
      <c r="AD1" s="12" t="s">
        <v>3</v>
      </c>
      <c r="AE1" s="12" t="s">
        <v>5</v>
      </c>
      <c r="AF1" s="12" t="s">
        <v>8</v>
      </c>
      <c r="AG1" s="12" t="s">
        <v>9</v>
      </c>
      <c r="AH1" s="12" t="s">
        <v>10</v>
      </c>
      <c r="AI1" s="12" t="s">
        <v>11</v>
      </c>
      <c r="AJ1" s="12" t="s">
        <v>12</v>
      </c>
      <c r="AK1" s="12" t="s">
        <v>13</v>
      </c>
      <c r="AL1" s="12" t="s">
        <v>14</v>
      </c>
      <c r="AM1" s="12" t="s">
        <v>15</v>
      </c>
      <c r="AN1" s="12" t="s">
        <v>16</v>
      </c>
      <c r="AO1" s="12" t="s">
        <v>17</v>
      </c>
      <c r="AP1" s="12" t="s">
        <v>18</v>
      </c>
      <c r="AQ1" s="12" t="s">
        <v>19</v>
      </c>
      <c r="AR1" s="12" t="s">
        <v>20</v>
      </c>
      <c r="AS1" s="12" t="s">
        <v>21</v>
      </c>
      <c r="AT1" s="12" t="s">
        <v>22</v>
      </c>
      <c r="AU1" s="12" t="s">
        <v>23</v>
      </c>
      <c r="AV1" s="12" t="s">
        <v>24</v>
      </c>
      <c r="AW1" s="12" t="s">
        <v>25</v>
      </c>
      <c r="AX1" s="12" t="s">
        <v>26</v>
      </c>
      <c r="AY1" s="12" t="s">
        <v>27</v>
      </c>
      <c r="AZ1" s="12" t="s">
        <v>28</v>
      </c>
      <c r="BA1" s="12" t="s">
        <v>29</v>
      </c>
      <c r="BB1" s="12" t="s">
        <v>30</v>
      </c>
      <c r="BC1" s="12" t="s">
        <v>31</v>
      </c>
      <c r="BD1" s="12" t="s">
        <v>32</v>
      </c>
      <c r="BE1" s="12" t="s">
        <v>33</v>
      </c>
      <c r="BF1" s="12" t="s">
        <v>34</v>
      </c>
      <c r="BG1" s="12" t="s">
        <v>35</v>
      </c>
      <c r="BH1" s="12" t="s">
        <v>36</v>
      </c>
      <c r="BI1" s="12" t="s">
        <v>37</v>
      </c>
      <c r="BJ1" s="12" t="s">
        <v>38</v>
      </c>
      <c r="BK1" s="12" t="s">
        <v>39</v>
      </c>
      <c r="BL1" s="12" t="s">
        <v>40</v>
      </c>
      <c r="BM1" s="12" t="s">
        <v>41</v>
      </c>
      <c r="BN1" s="12" t="s">
        <v>42</v>
      </c>
      <c r="BO1" s="12" t="s">
        <v>43</v>
      </c>
      <c r="BP1" s="12" t="s">
        <v>44</v>
      </c>
      <c r="BQ1" s="12" t="s">
        <v>45</v>
      </c>
      <c r="BR1" s="12" t="s">
        <v>46</v>
      </c>
      <c r="BS1" s="12" t="s">
        <v>49</v>
      </c>
      <c r="BT1" s="12" t="s">
        <v>50</v>
      </c>
      <c r="BU1" s="12" t="s">
        <v>51</v>
      </c>
      <c r="BV1" s="12" t="s">
        <v>52</v>
      </c>
      <c r="BW1" s="12" t="s">
        <v>53</v>
      </c>
      <c r="BX1" s="12" t="s">
        <v>54</v>
      </c>
      <c r="BY1" s="12" t="s">
        <v>55</v>
      </c>
      <c r="BZ1" s="12" t="s">
        <v>56</v>
      </c>
      <c r="CA1" s="12" t="s">
        <v>57</v>
      </c>
      <c r="CB1" s="12" t="s">
        <v>58</v>
      </c>
      <c r="CC1" s="12" t="s">
        <v>59</v>
      </c>
      <c r="CD1" s="12" t="s">
        <v>60</v>
      </c>
      <c r="CE1" s="12" t="s">
        <v>61</v>
      </c>
      <c r="CF1" s="12" t="s">
        <v>62</v>
      </c>
      <c r="CG1" s="12" t="s">
        <v>63</v>
      </c>
      <c r="CH1" s="12" t="s">
        <v>64</v>
      </c>
      <c r="CI1" s="12" t="s">
        <v>65</v>
      </c>
      <c r="CJ1" s="12" t="s">
        <v>66</v>
      </c>
    </row>
    <row r="2" spans="1:88" ht="15" customHeight="1" x14ac:dyDescent="0.15">
      <c r="A2" s="59" t="s">
        <v>290</v>
      </c>
      <c r="B2" s="4" t="s">
        <v>70</v>
      </c>
      <c r="C2" s="16">
        <v>100000</v>
      </c>
      <c r="D2" s="39">
        <f>SUM($C$2:C2)</f>
        <v>100000</v>
      </c>
      <c r="E2" s="16">
        <f t="shared" ref="E2:E17" si="0">C2</f>
        <v>100000</v>
      </c>
      <c r="F2" s="36">
        <f t="shared" ref="F2:F17" si="1">FLOOR(E2,1000)</f>
        <v>100000</v>
      </c>
      <c r="G2" s="39">
        <f>SUM($F$2:F2)</f>
        <v>100000</v>
      </c>
      <c r="H2" s="50" t="s">
        <v>68</v>
      </c>
      <c r="I2" s="4">
        <v>11105</v>
      </c>
      <c r="J2" s="4"/>
      <c r="K2" s="4"/>
      <c r="L2" s="4"/>
      <c r="M2" s="4"/>
      <c r="N2" s="4"/>
      <c r="O2" s="49"/>
      <c r="P2" s="10"/>
      <c r="Q2" s="4"/>
      <c r="R2" s="4"/>
      <c r="S2" s="4"/>
      <c r="T2" s="10"/>
      <c r="U2" s="10"/>
      <c r="V2" s="10"/>
      <c r="W2" s="4"/>
      <c r="X2" s="10"/>
      <c r="Y2" s="10"/>
      <c r="Z2" s="10"/>
      <c r="AA2" s="4"/>
      <c r="AB2" s="5"/>
      <c r="AC2" s="4"/>
      <c r="AD2" s="4"/>
      <c r="AE2" s="8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5"/>
      <c r="BY2" s="6"/>
      <c r="BZ2" s="6"/>
      <c r="CA2" s="7"/>
      <c r="CB2" s="7"/>
      <c r="CC2" s="4"/>
      <c r="CD2" s="4"/>
      <c r="CE2" s="7"/>
      <c r="CF2" s="4"/>
      <c r="CG2" s="8"/>
      <c r="CH2" s="5"/>
      <c r="CI2" s="5"/>
      <c r="CJ2" s="4"/>
    </row>
    <row r="3" spans="1:88" ht="15" customHeight="1" x14ac:dyDescent="0.15">
      <c r="A3" s="59" t="s">
        <v>291</v>
      </c>
      <c r="B3" s="4" t="s">
        <v>72</v>
      </c>
      <c r="C3" s="16">
        <v>100000</v>
      </c>
      <c r="D3" s="39">
        <f>SUM($C$2:C3)</f>
        <v>200000</v>
      </c>
      <c r="E3" s="16">
        <f t="shared" si="0"/>
        <v>100000</v>
      </c>
      <c r="F3" s="36">
        <f t="shared" si="1"/>
        <v>100000</v>
      </c>
      <c r="G3" s="39">
        <f>SUM($F$2:F3)</f>
        <v>200000</v>
      </c>
      <c r="H3" s="50" t="s">
        <v>69</v>
      </c>
      <c r="I3" s="4">
        <v>3394</v>
      </c>
      <c r="J3" s="4"/>
      <c r="K3" s="4"/>
      <c r="L3" s="4"/>
      <c r="M3" s="4"/>
      <c r="N3" s="4"/>
      <c r="O3" s="49"/>
      <c r="P3" s="10"/>
      <c r="Q3" s="4"/>
      <c r="R3" s="4"/>
      <c r="S3" s="4"/>
      <c r="T3" s="10"/>
      <c r="U3" s="10"/>
      <c r="V3" s="10"/>
      <c r="W3" s="4"/>
      <c r="X3" s="10"/>
      <c r="Y3" s="10"/>
      <c r="Z3" s="10"/>
      <c r="AA3" s="4"/>
      <c r="AB3" s="5"/>
      <c r="AC3" s="4"/>
      <c r="AD3" s="4"/>
      <c r="AE3" s="8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5"/>
      <c r="BY3" s="6"/>
      <c r="BZ3" s="6"/>
      <c r="CA3" s="7"/>
      <c r="CB3" s="7"/>
      <c r="CC3" s="4"/>
      <c r="CD3" s="4"/>
      <c r="CE3" s="7"/>
      <c r="CF3" s="4"/>
      <c r="CG3" s="8"/>
      <c r="CJ3" s="4"/>
    </row>
    <row r="4" spans="1:88" ht="15" customHeight="1" x14ac:dyDescent="0.15">
      <c r="A4" s="59" t="s">
        <v>292</v>
      </c>
      <c r="B4" s="4" t="s">
        <v>70</v>
      </c>
      <c r="C4" s="16">
        <v>98000</v>
      </c>
      <c r="D4" s="39">
        <f>SUM($C$2:C4)</f>
        <v>298000</v>
      </c>
      <c r="E4" s="16">
        <f t="shared" si="0"/>
        <v>98000</v>
      </c>
      <c r="F4" s="36">
        <f t="shared" si="1"/>
        <v>98000</v>
      </c>
      <c r="G4" s="39">
        <f>SUM($F$2:F4)</f>
        <v>298000</v>
      </c>
      <c r="H4" s="50" t="s">
        <v>68</v>
      </c>
      <c r="I4" s="4">
        <v>10807</v>
      </c>
      <c r="J4" s="4"/>
      <c r="K4" s="4"/>
      <c r="L4" s="4"/>
      <c r="M4" s="4"/>
      <c r="N4" s="4"/>
      <c r="O4" s="49"/>
      <c r="P4" s="10"/>
      <c r="Q4" s="4"/>
      <c r="R4" s="4"/>
      <c r="S4" s="4"/>
      <c r="T4" s="10"/>
      <c r="U4" s="10"/>
      <c r="V4" s="10"/>
      <c r="W4" s="4"/>
      <c r="X4" s="10"/>
      <c r="Y4" s="10"/>
      <c r="Z4" s="10"/>
      <c r="AA4" s="4"/>
      <c r="AB4" s="5"/>
      <c r="AC4" s="4"/>
      <c r="AD4" s="4"/>
      <c r="AE4" s="8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5"/>
      <c r="BY4" s="6"/>
      <c r="BZ4" s="6"/>
      <c r="CA4" s="7"/>
      <c r="CB4" s="7"/>
      <c r="CC4" s="4"/>
      <c r="CD4" s="4"/>
      <c r="CE4" s="7"/>
      <c r="CF4" s="4"/>
      <c r="CG4" s="8"/>
      <c r="CJ4" s="4"/>
    </row>
    <row r="5" spans="1:88" ht="15" customHeight="1" x14ac:dyDescent="0.15">
      <c r="A5" s="59" t="s">
        <v>293</v>
      </c>
      <c r="B5" s="4" t="s">
        <v>67</v>
      </c>
      <c r="C5" s="16">
        <v>100000</v>
      </c>
      <c r="D5" s="39">
        <f>SUM($C$2:C5)</f>
        <v>398000</v>
      </c>
      <c r="E5" s="16">
        <f t="shared" si="0"/>
        <v>100000</v>
      </c>
      <c r="F5" s="36">
        <f t="shared" si="1"/>
        <v>100000</v>
      </c>
      <c r="G5" s="39">
        <f>SUM($F$2:F5)</f>
        <v>398000</v>
      </c>
      <c r="H5" s="50" t="s">
        <v>69</v>
      </c>
      <c r="I5" s="4">
        <v>3118</v>
      </c>
      <c r="J5" s="4"/>
      <c r="K5" s="4"/>
      <c r="L5" s="4"/>
      <c r="M5" s="4"/>
      <c r="N5" s="4"/>
      <c r="O5" s="49"/>
      <c r="P5" s="10"/>
      <c r="Q5" s="4"/>
      <c r="R5" s="4"/>
      <c r="S5" s="4"/>
      <c r="T5" s="10"/>
      <c r="U5" s="10"/>
      <c r="V5" s="10"/>
      <c r="W5" s="4"/>
      <c r="X5" s="10"/>
      <c r="Y5" s="10"/>
      <c r="Z5" s="10"/>
      <c r="AA5" s="4"/>
      <c r="AB5" s="5"/>
      <c r="AC5" s="4"/>
      <c r="AD5" s="4"/>
      <c r="AE5" s="8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5"/>
      <c r="BY5" s="6"/>
      <c r="BZ5" s="6"/>
      <c r="CA5" s="7"/>
      <c r="CB5" s="7"/>
      <c r="CC5" s="4"/>
      <c r="CD5" s="4"/>
      <c r="CE5" s="7"/>
      <c r="CF5" s="4"/>
      <c r="CG5" s="8"/>
      <c r="CH5" s="5"/>
      <c r="CI5" s="5"/>
      <c r="CJ5" s="4"/>
    </row>
    <row r="6" spans="1:88" ht="15" customHeight="1" x14ac:dyDescent="0.15">
      <c r="A6" s="59" t="s">
        <v>294</v>
      </c>
      <c r="B6" s="4" t="s">
        <v>67</v>
      </c>
      <c r="C6" s="16">
        <v>100000</v>
      </c>
      <c r="D6" s="39">
        <f>SUM($C$2:C6)</f>
        <v>498000</v>
      </c>
      <c r="E6" s="16">
        <f t="shared" si="0"/>
        <v>100000</v>
      </c>
      <c r="F6" s="36">
        <f t="shared" si="1"/>
        <v>100000</v>
      </c>
      <c r="G6" s="39">
        <f>SUM($F$2:F6)</f>
        <v>498000</v>
      </c>
      <c r="H6" s="50" t="s">
        <v>69</v>
      </c>
      <c r="I6" s="4">
        <v>24554</v>
      </c>
      <c r="J6" s="4"/>
      <c r="K6" s="4"/>
      <c r="L6" s="4"/>
      <c r="M6" s="4"/>
      <c r="N6" s="4"/>
      <c r="O6" s="49"/>
      <c r="P6" s="10"/>
      <c r="Q6" s="4"/>
      <c r="R6" s="4"/>
      <c r="S6" s="4"/>
      <c r="T6" s="10"/>
      <c r="U6" s="10"/>
      <c r="V6" s="10"/>
      <c r="W6" s="4"/>
      <c r="X6" s="10"/>
      <c r="Y6" s="10"/>
      <c r="Z6" s="10"/>
      <c r="AA6" s="4"/>
      <c r="AB6" s="5"/>
      <c r="AC6" s="4"/>
      <c r="AD6" s="4"/>
      <c r="AE6" s="8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5"/>
      <c r="BY6" s="6"/>
      <c r="BZ6" s="6"/>
      <c r="CA6" s="7"/>
      <c r="CB6" s="7"/>
      <c r="CC6" s="4"/>
      <c r="CD6" s="4"/>
      <c r="CE6" s="7"/>
      <c r="CF6" s="4"/>
      <c r="CG6" s="8"/>
      <c r="CJ6" s="4"/>
    </row>
    <row r="7" spans="1:88" ht="15" customHeight="1" x14ac:dyDescent="0.15">
      <c r="A7" s="59" t="s">
        <v>295</v>
      </c>
      <c r="B7" s="4" t="s">
        <v>73</v>
      </c>
      <c r="C7" s="16">
        <v>100000</v>
      </c>
      <c r="D7" s="39">
        <f>SUM($C$2:C7)</f>
        <v>598000</v>
      </c>
      <c r="E7" s="16">
        <f t="shared" si="0"/>
        <v>100000</v>
      </c>
      <c r="F7" s="36">
        <f t="shared" si="1"/>
        <v>100000</v>
      </c>
      <c r="G7" s="39">
        <f>SUM($F$2:F7)</f>
        <v>598000</v>
      </c>
      <c r="H7" s="50" t="s">
        <v>69</v>
      </c>
      <c r="I7" s="4">
        <v>966</v>
      </c>
      <c r="J7" s="4"/>
      <c r="K7" s="4"/>
      <c r="L7" s="4"/>
      <c r="M7" s="4"/>
      <c r="N7" s="4"/>
      <c r="O7" s="49"/>
      <c r="P7" s="10"/>
      <c r="Q7" s="4"/>
      <c r="R7" s="4"/>
      <c r="S7" s="4"/>
      <c r="T7" s="10"/>
      <c r="U7" s="10"/>
      <c r="V7" s="10"/>
      <c r="W7" s="4"/>
      <c r="X7" s="10"/>
      <c r="Y7" s="10"/>
      <c r="Z7" s="10"/>
      <c r="AA7" s="4"/>
      <c r="AB7" s="5"/>
      <c r="AC7" s="4"/>
      <c r="AD7" s="4"/>
      <c r="AE7" s="8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5"/>
      <c r="BY7" s="6"/>
      <c r="BZ7" s="6"/>
      <c r="CA7" s="7"/>
      <c r="CB7" s="7"/>
      <c r="CC7" s="4"/>
      <c r="CD7" s="4"/>
      <c r="CE7" s="7"/>
      <c r="CF7" s="4"/>
      <c r="CG7" s="8"/>
      <c r="CJ7" s="4"/>
    </row>
    <row r="8" spans="1:88" ht="15" customHeight="1" x14ac:dyDescent="0.15">
      <c r="A8" s="59" t="s">
        <v>296</v>
      </c>
      <c r="B8" s="4" t="s">
        <v>73</v>
      </c>
      <c r="C8" s="16">
        <v>70000</v>
      </c>
      <c r="D8" s="39">
        <f>SUM($C$2:C8)</f>
        <v>668000</v>
      </c>
      <c r="E8" s="16">
        <f t="shared" si="0"/>
        <v>70000</v>
      </c>
      <c r="F8" s="36">
        <f t="shared" si="1"/>
        <v>70000</v>
      </c>
      <c r="G8" s="39">
        <f>SUM($F$2:F8)</f>
        <v>668000</v>
      </c>
      <c r="H8" s="50" t="s">
        <v>69</v>
      </c>
      <c r="I8" s="4">
        <v>250</v>
      </c>
      <c r="J8" s="4"/>
      <c r="K8" s="4"/>
      <c r="L8" s="4"/>
      <c r="M8" s="4"/>
      <c r="N8" s="4"/>
      <c r="O8" s="49"/>
      <c r="P8" s="10"/>
      <c r="Q8" s="4"/>
      <c r="R8" s="4"/>
      <c r="S8" s="4"/>
      <c r="T8" s="10"/>
      <c r="U8" s="10"/>
      <c r="V8" s="10"/>
      <c r="W8" s="4"/>
      <c r="X8" s="10"/>
      <c r="Y8" s="10"/>
      <c r="Z8" s="10"/>
      <c r="AA8" s="4"/>
      <c r="AB8" s="5"/>
      <c r="AC8" s="4"/>
      <c r="AD8" s="4"/>
      <c r="AE8" s="8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5"/>
      <c r="BY8" s="6"/>
      <c r="BZ8" s="6"/>
      <c r="CA8" s="7"/>
      <c r="CB8" s="7"/>
      <c r="CC8" s="4"/>
      <c r="CD8" s="4"/>
      <c r="CE8" s="7"/>
      <c r="CF8" s="4"/>
      <c r="CG8" s="8"/>
      <c r="CH8" s="5"/>
      <c r="CI8" s="5"/>
      <c r="CJ8" s="4"/>
    </row>
    <row r="9" spans="1:88" ht="15" customHeight="1" x14ac:dyDescent="0.15">
      <c r="A9" s="59" t="s">
        <v>297</v>
      </c>
      <c r="B9" s="4" t="s">
        <v>74</v>
      </c>
      <c r="C9" s="16">
        <v>90000</v>
      </c>
      <c r="D9" s="39">
        <f>SUM($C$2:C9)</f>
        <v>758000</v>
      </c>
      <c r="E9" s="16">
        <f t="shared" si="0"/>
        <v>90000</v>
      </c>
      <c r="F9" s="36">
        <f t="shared" si="1"/>
        <v>90000</v>
      </c>
      <c r="G9" s="39">
        <f>SUM($F$2:F9)</f>
        <v>758000</v>
      </c>
      <c r="H9" s="50" t="s">
        <v>69</v>
      </c>
      <c r="I9" s="4">
        <v>769</v>
      </c>
      <c r="J9" s="4"/>
      <c r="K9" s="4"/>
      <c r="L9" s="4"/>
      <c r="M9" s="4"/>
      <c r="N9" s="4"/>
      <c r="O9" s="49"/>
      <c r="P9" s="10"/>
      <c r="Q9" s="4"/>
      <c r="R9" s="4"/>
      <c r="S9" s="4"/>
      <c r="T9" s="10"/>
      <c r="U9" s="10"/>
      <c r="V9" s="10"/>
      <c r="W9" s="4"/>
      <c r="X9" s="10"/>
      <c r="Y9" s="10"/>
      <c r="Z9" s="10"/>
      <c r="AA9" s="4"/>
      <c r="AB9" s="5"/>
      <c r="AC9" s="4"/>
      <c r="AD9" s="4"/>
      <c r="AE9" s="8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5"/>
      <c r="BY9" s="6"/>
      <c r="BZ9" s="6"/>
      <c r="CA9" s="7"/>
      <c r="CB9" s="7"/>
      <c r="CC9" s="4"/>
      <c r="CD9" s="4"/>
      <c r="CE9" s="7"/>
      <c r="CF9" s="4"/>
      <c r="CG9" s="8"/>
      <c r="CH9" s="5"/>
      <c r="CI9" s="5"/>
      <c r="CJ9" s="4"/>
    </row>
    <row r="10" spans="1:88" ht="15" customHeight="1" x14ac:dyDescent="0.15">
      <c r="A10" s="59" t="s">
        <v>298</v>
      </c>
      <c r="B10" s="4" t="s">
        <v>70</v>
      </c>
      <c r="C10" s="16">
        <v>100000</v>
      </c>
      <c r="D10" s="39">
        <f>SUM($C$2:C10)</f>
        <v>858000</v>
      </c>
      <c r="E10" s="16">
        <f t="shared" si="0"/>
        <v>100000</v>
      </c>
      <c r="F10" s="36">
        <f t="shared" si="1"/>
        <v>100000</v>
      </c>
      <c r="G10" s="39">
        <f>SUM($F$2:F10)</f>
        <v>858000</v>
      </c>
      <c r="H10" s="50" t="s">
        <v>68</v>
      </c>
      <c r="I10" s="4">
        <v>5467</v>
      </c>
      <c r="J10" s="4"/>
      <c r="K10" s="4"/>
      <c r="L10" s="4"/>
      <c r="M10" s="4"/>
      <c r="N10" s="4"/>
      <c r="O10" s="49"/>
      <c r="P10" s="10"/>
      <c r="Q10" s="4"/>
      <c r="R10" s="4"/>
      <c r="S10" s="4"/>
      <c r="T10" s="10"/>
      <c r="U10" s="10"/>
      <c r="V10" s="10"/>
      <c r="W10" s="4"/>
      <c r="X10" s="10"/>
      <c r="Y10" s="10"/>
      <c r="Z10" s="10"/>
      <c r="AA10" s="4"/>
      <c r="AB10" s="5"/>
      <c r="AC10" s="4"/>
      <c r="AD10" s="4"/>
      <c r="AE10" s="8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5"/>
      <c r="BY10" s="6"/>
      <c r="BZ10" s="6"/>
      <c r="CA10" s="7"/>
      <c r="CB10" s="7"/>
      <c r="CC10" s="4"/>
      <c r="CD10" s="4"/>
      <c r="CE10" s="7"/>
      <c r="CF10" s="4"/>
      <c r="CG10" s="8"/>
      <c r="CJ10" s="4"/>
    </row>
    <row r="11" spans="1:88" ht="15" customHeight="1" x14ac:dyDescent="0.15">
      <c r="A11" s="59" t="s">
        <v>299</v>
      </c>
      <c r="B11" s="4" t="s">
        <v>74</v>
      </c>
      <c r="C11" s="16">
        <v>100000</v>
      </c>
      <c r="D11" s="39">
        <f>SUM($C$2:C11)</f>
        <v>958000</v>
      </c>
      <c r="E11" s="16">
        <f t="shared" si="0"/>
        <v>100000</v>
      </c>
      <c r="F11" s="36">
        <f t="shared" si="1"/>
        <v>100000</v>
      </c>
      <c r="G11" s="39">
        <f>SUM($F$2:F11)</f>
        <v>958000</v>
      </c>
      <c r="H11" s="50" t="s">
        <v>69</v>
      </c>
      <c r="I11" s="4">
        <v>531</v>
      </c>
      <c r="J11" s="4"/>
      <c r="K11" s="4"/>
      <c r="L11" s="4"/>
      <c r="M11" s="4"/>
      <c r="N11" s="4"/>
      <c r="O11" s="49"/>
      <c r="P11" s="10"/>
      <c r="Q11" s="4"/>
      <c r="R11" s="4"/>
      <c r="S11" s="4"/>
      <c r="T11" s="10"/>
      <c r="U11" s="10"/>
      <c r="V11" s="10"/>
      <c r="W11" s="4"/>
      <c r="X11" s="10"/>
      <c r="Y11" s="10"/>
      <c r="Z11" s="10"/>
      <c r="AA11" s="4"/>
      <c r="AB11" s="5"/>
      <c r="AC11" s="4"/>
      <c r="AD11" s="4"/>
      <c r="AE11" s="8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5"/>
      <c r="BY11" s="6"/>
      <c r="BZ11" s="6"/>
      <c r="CA11" s="7"/>
      <c r="CB11" s="7"/>
      <c r="CC11" s="4"/>
      <c r="CD11" s="4"/>
      <c r="CE11" s="7"/>
      <c r="CF11" s="4"/>
      <c r="CG11" s="8"/>
      <c r="CH11" s="5"/>
      <c r="CI11" s="5"/>
      <c r="CJ11" s="4"/>
    </row>
    <row r="12" spans="1:88" ht="15" customHeight="1" x14ac:dyDescent="0.15">
      <c r="A12" s="59" t="s">
        <v>300</v>
      </c>
      <c r="B12" s="4" t="s">
        <v>73</v>
      </c>
      <c r="C12" s="16">
        <v>100000</v>
      </c>
      <c r="D12" s="39">
        <f>SUM($C$2:C12)</f>
        <v>1058000</v>
      </c>
      <c r="E12" s="16">
        <f t="shared" si="0"/>
        <v>100000</v>
      </c>
      <c r="F12" s="36">
        <f t="shared" si="1"/>
        <v>100000</v>
      </c>
      <c r="G12" s="39">
        <f>SUM($F$2:F12)</f>
        <v>1058000</v>
      </c>
      <c r="H12" s="50" t="s">
        <v>69</v>
      </c>
      <c r="I12" s="4">
        <v>11726</v>
      </c>
      <c r="J12" s="4"/>
      <c r="K12" s="4"/>
      <c r="L12" s="4"/>
      <c r="M12" s="4"/>
      <c r="N12" s="4"/>
      <c r="O12" s="49"/>
      <c r="P12" s="10"/>
      <c r="Q12" s="4"/>
      <c r="R12" s="4"/>
      <c r="S12" s="4"/>
      <c r="T12" s="10"/>
      <c r="U12" s="10"/>
      <c r="V12" s="10"/>
      <c r="W12" s="4"/>
      <c r="X12" s="10"/>
      <c r="Y12" s="10"/>
      <c r="Z12" s="10"/>
      <c r="AA12" s="4"/>
      <c r="AB12" s="5"/>
      <c r="AC12" s="4"/>
      <c r="AD12" s="4"/>
      <c r="AE12" s="8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5"/>
      <c r="BY12" s="6"/>
      <c r="BZ12" s="6"/>
      <c r="CA12" s="7"/>
      <c r="CB12" s="7"/>
      <c r="CC12" s="4"/>
      <c r="CD12" s="4"/>
      <c r="CE12" s="7"/>
      <c r="CF12" s="4"/>
      <c r="CG12" s="8"/>
      <c r="CH12" s="5"/>
      <c r="CI12" s="5"/>
      <c r="CJ12" s="4"/>
    </row>
    <row r="13" spans="1:88" ht="15" customHeight="1" x14ac:dyDescent="0.15">
      <c r="A13" s="59" t="s">
        <v>301</v>
      </c>
      <c r="B13" s="4" t="s">
        <v>72</v>
      </c>
      <c r="C13" s="16">
        <v>100000</v>
      </c>
      <c r="D13" s="39">
        <f>SUM($C$2:C13)</f>
        <v>1158000</v>
      </c>
      <c r="E13" s="16">
        <f t="shared" si="0"/>
        <v>100000</v>
      </c>
      <c r="F13" s="36">
        <f t="shared" si="1"/>
        <v>100000</v>
      </c>
      <c r="G13" s="39">
        <f>SUM($F$2:F13)</f>
        <v>1158000</v>
      </c>
      <c r="H13" s="50" t="s">
        <v>69</v>
      </c>
      <c r="I13" s="4">
        <v>11021</v>
      </c>
      <c r="J13" s="4"/>
      <c r="K13" s="4"/>
      <c r="L13" s="4"/>
      <c r="M13" s="4"/>
      <c r="N13" s="4"/>
      <c r="O13" s="49"/>
      <c r="P13" s="10"/>
      <c r="Q13" s="4"/>
      <c r="R13" s="4"/>
      <c r="S13" s="4"/>
      <c r="T13" s="10"/>
      <c r="U13" s="10"/>
      <c r="V13" s="10"/>
      <c r="W13" s="4"/>
      <c r="X13" s="10"/>
      <c r="Y13" s="10"/>
      <c r="Z13" s="10"/>
      <c r="AA13" s="4"/>
      <c r="AB13" s="5"/>
      <c r="AC13" s="4"/>
      <c r="AD13" s="4"/>
      <c r="AE13" s="8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5"/>
      <c r="BY13" s="6"/>
      <c r="BZ13" s="6"/>
      <c r="CA13" s="7"/>
      <c r="CB13" s="7"/>
      <c r="CC13" s="4"/>
      <c r="CD13" s="4"/>
      <c r="CE13" s="7"/>
      <c r="CF13" s="4"/>
      <c r="CG13" s="8"/>
      <c r="CH13" s="5"/>
      <c r="CI13" s="5"/>
      <c r="CJ13" s="4"/>
    </row>
    <row r="14" spans="1:88" ht="15" customHeight="1" x14ac:dyDescent="0.15">
      <c r="A14" s="59" t="s">
        <v>302</v>
      </c>
      <c r="B14" s="4" t="s">
        <v>72</v>
      </c>
      <c r="C14" s="16">
        <v>100000</v>
      </c>
      <c r="D14" s="39">
        <f>SUM($C$2:C14)</f>
        <v>1258000</v>
      </c>
      <c r="E14" s="16">
        <f t="shared" si="0"/>
        <v>100000</v>
      </c>
      <c r="F14" s="36">
        <f t="shared" si="1"/>
        <v>100000</v>
      </c>
      <c r="G14" s="39">
        <f>SUM($F$2:F14)</f>
        <v>1258000</v>
      </c>
      <c r="H14" s="50" t="s">
        <v>69</v>
      </c>
      <c r="I14" s="4">
        <v>9267</v>
      </c>
      <c r="J14" s="4"/>
      <c r="K14" s="4"/>
      <c r="L14" s="4"/>
      <c r="M14" s="4"/>
      <c r="N14" s="4"/>
      <c r="O14" s="49"/>
      <c r="P14" s="10"/>
      <c r="Q14" s="4"/>
      <c r="R14" s="4"/>
      <c r="S14" s="4"/>
      <c r="T14" s="10"/>
      <c r="U14" s="10"/>
      <c r="V14" s="10"/>
      <c r="W14" s="4"/>
      <c r="X14" s="10"/>
      <c r="Y14" s="10"/>
      <c r="Z14" s="10"/>
      <c r="AA14" s="4"/>
      <c r="AB14" s="5"/>
      <c r="AC14" s="4"/>
      <c r="AD14" s="4"/>
      <c r="AE14" s="8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5"/>
      <c r="BY14" s="6"/>
      <c r="BZ14" s="6"/>
      <c r="CA14" s="7"/>
      <c r="CB14" s="7"/>
      <c r="CC14" s="4"/>
      <c r="CD14" s="4"/>
      <c r="CE14" s="7"/>
      <c r="CF14" s="4"/>
      <c r="CG14" s="8"/>
      <c r="CJ14" s="4"/>
    </row>
    <row r="15" spans="1:88" ht="15" customHeight="1" x14ac:dyDescent="0.15">
      <c r="A15" s="59" t="s">
        <v>303</v>
      </c>
      <c r="B15" s="4" t="s">
        <v>67</v>
      </c>
      <c r="C15" s="16">
        <v>100000</v>
      </c>
      <c r="D15" s="39">
        <f>SUM($C$2:C15)</f>
        <v>1358000</v>
      </c>
      <c r="E15" s="16">
        <f t="shared" si="0"/>
        <v>100000</v>
      </c>
      <c r="F15" s="36">
        <f t="shared" si="1"/>
        <v>100000</v>
      </c>
      <c r="G15" s="39">
        <f>SUM($F$2:F15)</f>
        <v>1358000</v>
      </c>
      <c r="H15" s="50" t="s">
        <v>69</v>
      </c>
      <c r="I15" s="4">
        <v>3710</v>
      </c>
      <c r="J15" s="4"/>
      <c r="K15" s="4"/>
      <c r="L15" s="4"/>
      <c r="M15" s="4"/>
      <c r="N15" s="4"/>
      <c r="O15" s="49"/>
      <c r="P15" s="10"/>
      <c r="Q15" s="4"/>
      <c r="R15" s="4"/>
      <c r="S15" s="4"/>
      <c r="T15" s="10"/>
      <c r="U15" s="10"/>
      <c r="V15" s="10"/>
      <c r="W15" s="4"/>
      <c r="X15" s="10"/>
      <c r="Y15" s="10"/>
      <c r="Z15" s="10"/>
      <c r="AA15" s="4"/>
      <c r="AB15" s="5"/>
      <c r="AC15" s="4"/>
      <c r="AD15" s="4"/>
      <c r="AE15" s="8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5"/>
      <c r="BY15" s="6"/>
      <c r="BZ15" s="6"/>
      <c r="CA15" s="7"/>
      <c r="CB15" s="7"/>
      <c r="CC15" s="4"/>
      <c r="CD15" s="4"/>
      <c r="CE15" s="7"/>
      <c r="CF15" s="4"/>
      <c r="CG15" s="8"/>
      <c r="CH15" s="5"/>
      <c r="CI15" s="5"/>
      <c r="CJ15" s="4"/>
    </row>
    <row r="16" spans="1:88" ht="15" customHeight="1" x14ac:dyDescent="0.15">
      <c r="A16" s="59" t="s">
        <v>304</v>
      </c>
      <c r="B16" s="4" t="s">
        <v>72</v>
      </c>
      <c r="C16" s="16">
        <v>100000</v>
      </c>
      <c r="D16" s="39">
        <f>SUM($C$2:C16)</f>
        <v>1458000</v>
      </c>
      <c r="E16" s="16">
        <f t="shared" si="0"/>
        <v>100000</v>
      </c>
      <c r="F16" s="36">
        <f t="shared" si="1"/>
        <v>100000</v>
      </c>
      <c r="G16" s="39">
        <f>SUM($F$2:F16)</f>
        <v>1458000</v>
      </c>
      <c r="H16" s="50" t="s">
        <v>69</v>
      </c>
      <c r="I16" s="4">
        <v>5251</v>
      </c>
      <c r="J16" s="4"/>
      <c r="K16" s="4"/>
      <c r="L16" s="4"/>
      <c r="M16" s="4"/>
      <c r="N16" s="4"/>
      <c r="O16" s="49"/>
      <c r="P16" s="10"/>
      <c r="Q16" s="4"/>
      <c r="R16" s="4"/>
      <c r="S16" s="4"/>
      <c r="T16" s="10"/>
      <c r="U16" s="10"/>
      <c r="V16" s="10"/>
      <c r="W16" s="4"/>
      <c r="X16" s="10"/>
      <c r="Y16" s="10"/>
      <c r="Z16" s="10"/>
      <c r="AA16" s="4"/>
      <c r="AB16" s="5"/>
      <c r="AC16" s="4"/>
      <c r="AD16" s="4"/>
      <c r="AE16" s="8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5"/>
      <c r="BY16" s="6"/>
      <c r="BZ16" s="6"/>
      <c r="CA16" s="7"/>
      <c r="CB16" s="7"/>
      <c r="CC16" s="4"/>
      <c r="CD16" s="4"/>
      <c r="CE16" s="7"/>
      <c r="CF16" s="4"/>
      <c r="CG16" s="8"/>
      <c r="CH16" s="5"/>
      <c r="CI16" s="5"/>
      <c r="CJ16" s="4"/>
    </row>
    <row r="17" spans="1:88" ht="15" customHeight="1" x14ac:dyDescent="0.15">
      <c r="A17" s="59" t="s">
        <v>305</v>
      </c>
      <c r="B17" s="4" t="s">
        <v>71</v>
      </c>
      <c r="C17" s="16">
        <v>60000</v>
      </c>
      <c r="D17" s="39">
        <f>SUM($C$2:C17)</f>
        <v>1518000</v>
      </c>
      <c r="E17" s="16">
        <f t="shared" si="0"/>
        <v>60000</v>
      </c>
      <c r="F17" s="36">
        <f t="shared" si="1"/>
        <v>60000</v>
      </c>
      <c r="G17" s="39">
        <f>SUM($F$2:F17)</f>
        <v>1518000</v>
      </c>
      <c r="H17" s="50" t="s">
        <v>68</v>
      </c>
      <c r="I17" s="4">
        <v>5688</v>
      </c>
      <c r="J17" s="4"/>
      <c r="K17" s="4"/>
      <c r="L17" s="4"/>
      <c r="M17" s="4"/>
      <c r="N17" s="4"/>
      <c r="O17" s="49"/>
      <c r="P17" s="10"/>
      <c r="Q17" s="4"/>
      <c r="R17" s="4"/>
      <c r="S17" s="4"/>
      <c r="T17" s="10"/>
      <c r="U17" s="10"/>
      <c r="V17" s="10"/>
      <c r="W17" s="4"/>
      <c r="X17" s="10"/>
      <c r="Y17" s="10"/>
      <c r="Z17" s="10"/>
      <c r="AA17" s="4"/>
      <c r="AB17" s="5"/>
      <c r="AC17" s="4"/>
      <c r="AD17" s="4"/>
      <c r="AE17" s="8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5"/>
      <c r="BY17" s="6"/>
      <c r="BZ17" s="6"/>
      <c r="CA17" s="7"/>
      <c r="CB17" s="7"/>
      <c r="CC17" s="4"/>
      <c r="CD17" s="4"/>
      <c r="CE17" s="7"/>
      <c r="CF17" s="4"/>
      <c r="CG17" s="8"/>
      <c r="CH17" s="5"/>
      <c r="CI17" s="5"/>
      <c r="CJ17" s="4"/>
    </row>
    <row r="19" spans="1:88" ht="15" customHeight="1" x14ac:dyDescent="0.15">
      <c r="B19" s="24" t="s">
        <v>99</v>
      </c>
      <c r="C19" s="37">
        <f>SUM(C2:C17)</f>
        <v>1518000</v>
      </c>
      <c r="E19" s="25" t="s">
        <v>101</v>
      </c>
      <c r="F19" s="37">
        <f>SUM(F2:F17)</f>
        <v>1518000</v>
      </c>
    </row>
    <row r="20" spans="1:88" ht="15" customHeight="1" x14ac:dyDescent="0.15">
      <c r="B20" s="23" t="s">
        <v>103</v>
      </c>
      <c r="C20" s="36">
        <f>1900000-382000</f>
        <v>1518000</v>
      </c>
      <c r="E20" s="25" t="s">
        <v>102</v>
      </c>
      <c r="F20" s="37">
        <f>C20-F19</f>
        <v>0</v>
      </c>
    </row>
  </sheetData>
  <sheetProtection formatCells="0" formatColumns="0" formatRows="0" insertColumns="0" insertRows="0" insertHyperlinks="0" deleteColumns="0" deleteRows="0" sort="0" autoFilter="0" pivotTables="0"/>
  <autoFilter ref="A1:CO17" xr:uid="{D563CB9F-D9A1-4186-A5C9-2D2F144E3C01}">
    <sortState xmlns:xlrd2="http://schemas.microsoft.com/office/spreadsheetml/2017/richdata2" ref="A2:CL17">
      <sortCondition ref="A1:A17"/>
    </sortState>
  </autoFilter>
  <sortState xmlns:xlrd2="http://schemas.microsoft.com/office/spreadsheetml/2017/richdata2" ref="A2:CJ17">
    <sortCondition ref="A2:A17"/>
  </sortState>
  <phoneticPr fontId="11" type="noConversion"/>
  <conditionalFormatting sqref="E1">
    <cfRule type="cellIs" dxfId="65" priority="21" operator="equal">
      <formula>"R"</formula>
    </cfRule>
    <cfRule type="cellIs" dxfId="64" priority="22" operator="equal">
      <formula>"Z"</formula>
    </cfRule>
  </conditionalFormatting>
  <conditionalFormatting sqref="C19">
    <cfRule type="cellIs" dxfId="63" priority="18" stopIfTrue="1" operator="equal">
      <formula>$C$20</formula>
    </cfRule>
    <cfRule type="cellIs" dxfId="62" priority="19" stopIfTrue="1" operator="lessThan">
      <formula>$C$20</formula>
    </cfRule>
    <cfRule type="cellIs" dxfId="61" priority="20" stopIfTrue="1" operator="greaterThan">
      <formula>$C$20</formula>
    </cfRule>
  </conditionalFormatting>
  <conditionalFormatting sqref="D2">
    <cfRule type="cellIs" dxfId="60" priority="15" stopIfTrue="1" operator="lessThan">
      <formula>$C$20</formula>
    </cfRule>
    <cfRule type="cellIs" dxfId="59" priority="16" stopIfTrue="1" operator="equal">
      <formula>$C$20</formula>
    </cfRule>
    <cfRule type="cellIs" dxfId="58" priority="17" stopIfTrue="1" operator="greaterThan">
      <formula>$C$20</formula>
    </cfRule>
  </conditionalFormatting>
  <conditionalFormatting sqref="D3:D17">
    <cfRule type="cellIs" dxfId="57" priority="12" stopIfTrue="1" operator="lessThan">
      <formula>$C$20</formula>
    </cfRule>
    <cfRule type="cellIs" dxfId="56" priority="13" stopIfTrue="1" operator="equal">
      <formula>$C$20</formula>
    </cfRule>
    <cfRule type="cellIs" dxfId="55" priority="14" stopIfTrue="1" operator="greaterThan">
      <formula>$C$20</formula>
    </cfRule>
  </conditionalFormatting>
  <conditionalFormatting sqref="G2">
    <cfRule type="cellIs" dxfId="54" priority="9" stopIfTrue="1" operator="lessThan">
      <formula>$C$20</formula>
    </cfRule>
    <cfRule type="cellIs" dxfId="53" priority="10" stopIfTrue="1" operator="equal">
      <formula>$C$20</formula>
    </cfRule>
    <cfRule type="cellIs" dxfId="52" priority="11" stopIfTrue="1" operator="greaterThan">
      <formula>$C$20</formula>
    </cfRule>
  </conditionalFormatting>
  <conditionalFormatting sqref="G3:G17">
    <cfRule type="cellIs" dxfId="51" priority="6" stopIfTrue="1" operator="lessThan">
      <formula>$C$20</formula>
    </cfRule>
    <cfRule type="cellIs" dxfId="50" priority="7" stopIfTrue="1" operator="equal">
      <formula>$C$20</formula>
    </cfRule>
    <cfRule type="cellIs" dxfId="49" priority="8" stopIfTrue="1" operator="greaterThan">
      <formula>$C$20</formula>
    </cfRule>
  </conditionalFormatting>
  <conditionalFormatting sqref="F19">
    <cfRule type="cellIs" dxfId="48" priority="3" stopIfTrue="1" operator="equal">
      <formula>$C$20</formula>
    </cfRule>
    <cfRule type="cellIs" dxfId="47" priority="4" stopIfTrue="1" operator="lessThan">
      <formula>$C$20</formula>
    </cfRule>
    <cfRule type="cellIs" dxfId="46" priority="5" stopIfTrue="1" operator="greaterThan">
      <formula>$C$20</formula>
    </cfRule>
  </conditionalFormatting>
  <conditionalFormatting sqref="O2:O17">
    <cfRule type="cellIs" dxfId="45" priority="1" operator="equal">
      <formula>"R"</formula>
    </cfRule>
    <cfRule type="cellIs" dxfId="44" priority="2" operator="equal">
      <formula>"Z"</formula>
    </cfRule>
  </conditionalFormatting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A44E4-9A77-4667-B43E-29AEB94F16A3}">
  <dimension ref="A1:CD136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5" customHeight="1" x14ac:dyDescent="0.15"/>
  <cols>
    <col min="1" max="1" width="20" customWidth="1"/>
    <col min="2" max="2" width="14.5703125" customWidth="1"/>
    <col min="3" max="3" width="15.7109375" style="16" bestFit="1" customWidth="1"/>
    <col min="4" max="4" width="15.7109375" style="16" customWidth="1"/>
    <col min="5" max="5" width="10.85546875" style="11" customWidth="1"/>
    <col min="6" max="8" width="15.7109375" style="16" customWidth="1"/>
    <col min="9" max="9" width="10.7109375" customWidth="1"/>
    <col min="10" max="10" width="11.28515625" style="11" customWidth="1"/>
    <col min="11" max="13" width="20" customWidth="1"/>
    <col min="14" max="14" width="30" customWidth="1"/>
    <col min="15" max="15" width="20" customWidth="1"/>
    <col min="16" max="16" width="20" style="11" customWidth="1"/>
    <col min="17" max="17" width="14" style="11" customWidth="1"/>
    <col min="18" max="20" width="20" style="11" customWidth="1"/>
    <col min="21" max="21" width="10" customWidth="1"/>
    <col min="22" max="23" width="20" customWidth="1"/>
    <col min="24" max="24" width="10" customWidth="1"/>
    <col min="25" max="47" width="20" customWidth="1"/>
    <col min="48" max="48" width="10" customWidth="1"/>
    <col min="49" max="69" width="20" customWidth="1"/>
    <col min="70" max="70" width="10" customWidth="1"/>
    <col min="71" max="72" width="20" customWidth="1"/>
    <col min="73" max="74" width="10" customWidth="1"/>
    <col min="75" max="76" width="20" customWidth="1"/>
    <col min="77" max="77" width="10" customWidth="1"/>
    <col min="78" max="78" width="20" customWidth="1"/>
    <col min="79" max="81" width="10" customWidth="1"/>
    <col min="82" max="82" width="20" customWidth="1"/>
  </cols>
  <sheetData>
    <row r="1" spans="1:82" s="9" customFormat="1" ht="37.5" customHeight="1" x14ac:dyDescent="0.15">
      <c r="A1" s="12" t="s">
        <v>7</v>
      </c>
      <c r="B1" s="12" t="s">
        <v>91</v>
      </c>
      <c r="C1" s="14" t="s">
        <v>4</v>
      </c>
      <c r="D1" s="17" t="s">
        <v>94</v>
      </c>
      <c r="E1" s="12" t="s">
        <v>104</v>
      </c>
      <c r="F1" s="18" t="s">
        <v>95</v>
      </c>
      <c r="G1" s="19" t="s">
        <v>96</v>
      </c>
      <c r="H1" s="19" t="s">
        <v>97</v>
      </c>
      <c r="I1" s="12" t="s">
        <v>92</v>
      </c>
      <c r="J1" s="12" t="s">
        <v>80</v>
      </c>
      <c r="K1" s="12" t="s">
        <v>1</v>
      </c>
      <c r="L1" s="12" t="s">
        <v>93</v>
      </c>
      <c r="M1" s="12" t="s">
        <v>47</v>
      </c>
      <c r="N1" s="12" t="s">
        <v>48</v>
      </c>
      <c r="O1" s="12" t="s">
        <v>76</v>
      </c>
      <c r="P1" s="12" t="s">
        <v>77</v>
      </c>
      <c r="Q1" s="12" t="s">
        <v>79</v>
      </c>
      <c r="R1" s="12" t="s">
        <v>83</v>
      </c>
      <c r="S1" s="12" t="s">
        <v>84</v>
      </c>
      <c r="T1" s="12" t="s">
        <v>85</v>
      </c>
      <c r="U1" s="12" t="s">
        <v>2</v>
      </c>
      <c r="V1" s="12" t="s">
        <v>0</v>
      </c>
      <c r="W1" s="12" t="s">
        <v>3</v>
      </c>
      <c r="X1" s="12" t="s">
        <v>5</v>
      </c>
      <c r="Y1" s="12" t="s">
        <v>8</v>
      </c>
      <c r="Z1" s="12" t="s">
        <v>9</v>
      </c>
      <c r="AA1" s="12" t="s">
        <v>10</v>
      </c>
      <c r="AB1" s="12" t="s">
        <v>90</v>
      </c>
      <c r="AC1" s="12" t="s">
        <v>11</v>
      </c>
      <c r="AD1" s="12" t="s">
        <v>12</v>
      </c>
      <c r="AE1" s="12" t="s">
        <v>13</v>
      </c>
      <c r="AF1" s="12" t="s">
        <v>14</v>
      </c>
      <c r="AG1" s="12" t="s">
        <v>15</v>
      </c>
      <c r="AH1" s="12" t="s">
        <v>16</v>
      </c>
      <c r="AI1" s="12" t="s">
        <v>17</v>
      </c>
      <c r="AJ1" s="12" t="s">
        <v>18</v>
      </c>
      <c r="AK1" s="12" t="s">
        <v>19</v>
      </c>
      <c r="AL1" s="12" t="s">
        <v>20</v>
      </c>
      <c r="AM1" s="12" t="s">
        <v>21</v>
      </c>
      <c r="AN1" s="12" t="s">
        <v>22</v>
      </c>
      <c r="AO1" s="12" t="s">
        <v>23</v>
      </c>
      <c r="AP1" s="12" t="s">
        <v>24</v>
      </c>
      <c r="AQ1" s="12" t="s">
        <v>25</v>
      </c>
      <c r="AR1" s="12" t="s">
        <v>26</v>
      </c>
      <c r="AS1" s="12" t="s">
        <v>27</v>
      </c>
      <c r="AT1" s="12" t="s">
        <v>28</v>
      </c>
      <c r="AU1" s="12" t="s">
        <v>29</v>
      </c>
      <c r="AV1" s="12" t="s">
        <v>30</v>
      </c>
      <c r="AW1" s="12" t="s">
        <v>31</v>
      </c>
      <c r="AX1" s="12" t="s">
        <v>32</v>
      </c>
      <c r="AY1" s="12" t="s">
        <v>33</v>
      </c>
      <c r="AZ1" s="12" t="s">
        <v>34</v>
      </c>
      <c r="BA1" s="12" t="s">
        <v>35</v>
      </c>
      <c r="BB1" s="12" t="s">
        <v>36</v>
      </c>
      <c r="BC1" s="12" t="s">
        <v>37</v>
      </c>
      <c r="BD1" s="12" t="s">
        <v>38</v>
      </c>
      <c r="BE1" s="12" t="s">
        <v>39</v>
      </c>
      <c r="BF1" s="12" t="s">
        <v>40</v>
      </c>
      <c r="BG1" s="12" t="s">
        <v>41</v>
      </c>
      <c r="BH1" s="12" t="s">
        <v>42</v>
      </c>
      <c r="BI1" s="12" t="s">
        <v>43</v>
      </c>
      <c r="BJ1" s="12" t="s">
        <v>44</v>
      </c>
      <c r="BK1" s="12" t="s">
        <v>45</v>
      </c>
      <c r="BL1" s="12" t="s">
        <v>46</v>
      </c>
      <c r="BM1" s="12" t="s">
        <v>49</v>
      </c>
      <c r="BN1" s="12" t="s">
        <v>50</v>
      </c>
      <c r="BO1" s="12" t="s">
        <v>51</v>
      </c>
      <c r="BP1" s="12" t="s">
        <v>52</v>
      </c>
      <c r="BQ1" s="12" t="s">
        <v>53</v>
      </c>
      <c r="BR1" s="12" t="s">
        <v>54</v>
      </c>
      <c r="BS1" s="12" t="s">
        <v>55</v>
      </c>
      <c r="BT1" s="12" t="s">
        <v>56</v>
      </c>
      <c r="BU1" s="12" t="s">
        <v>57</v>
      </c>
      <c r="BV1" s="12" t="s">
        <v>58</v>
      </c>
      <c r="BW1" s="12" t="s">
        <v>59</v>
      </c>
      <c r="BX1" s="12" t="s">
        <v>60</v>
      </c>
      <c r="BY1" s="12" t="s">
        <v>61</v>
      </c>
      <c r="BZ1" s="12" t="s">
        <v>62</v>
      </c>
      <c r="CA1" s="12" t="s">
        <v>63</v>
      </c>
      <c r="CB1" s="12" t="s">
        <v>64</v>
      </c>
      <c r="CC1" s="12" t="s">
        <v>65</v>
      </c>
      <c r="CD1" s="12" t="s">
        <v>66</v>
      </c>
    </row>
    <row r="2" spans="1:82" ht="15" customHeight="1" x14ac:dyDescent="0.15">
      <c r="A2" s="59" t="s">
        <v>306</v>
      </c>
      <c r="B2" s="4" t="s">
        <v>71</v>
      </c>
      <c r="C2" s="16">
        <v>98000</v>
      </c>
      <c r="D2" s="38">
        <f>SUM($C$2:C2)</f>
        <v>98000</v>
      </c>
      <c r="E2" s="20">
        <v>25</v>
      </c>
      <c r="F2" s="16">
        <f t="shared" ref="F2:F33" si="0">C2</f>
        <v>98000</v>
      </c>
      <c r="G2" s="36">
        <f t="shared" ref="G2:G33" si="1">FLOOR(F2,1000)</f>
        <v>98000</v>
      </c>
      <c r="H2" s="38">
        <f>SUM($G$2:G2)</f>
        <v>98000</v>
      </c>
      <c r="I2" s="4">
        <v>212</v>
      </c>
      <c r="J2" s="50" t="s">
        <v>68</v>
      </c>
      <c r="K2" s="4"/>
      <c r="L2" s="4"/>
      <c r="M2" s="4"/>
      <c r="N2" s="4"/>
      <c r="O2" s="4"/>
      <c r="P2" s="10"/>
      <c r="Q2" s="10"/>
      <c r="R2" s="10"/>
      <c r="S2" s="10"/>
      <c r="T2" s="10"/>
      <c r="U2" s="5"/>
      <c r="V2" s="4"/>
      <c r="W2" s="4"/>
      <c r="X2" s="8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5"/>
      <c r="BS2" s="6"/>
      <c r="BT2" s="6"/>
      <c r="BU2" s="7"/>
      <c r="BV2" s="7"/>
      <c r="BW2" s="4"/>
      <c r="BX2" s="4"/>
      <c r="BY2" s="7"/>
      <c r="BZ2" s="4"/>
      <c r="CA2" s="8"/>
      <c r="CD2" s="4"/>
    </row>
    <row r="3" spans="1:82" ht="15" customHeight="1" x14ac:dyDescent="0.15">
      <c r="A3" s="59" t="s">
        <v>307</v>
      </c>
      <c r="B3" s="4" t="s">
        <v>71</v>
      </c>
      <c r="C3" s="16">
        <v>250000</v>
      </c>
      <c r="D3" s="38">
        <f>SUM($C$2:C3)</f>
        <v>348000</v>
      </c>
      <c r="E3" s="20">
        <v>25</v>
      </c>
      <c r="F3" s="16">
        <f t="shared" si="0"/>
        <v>250000</v>
      </c>
      <c r="G3" s="36">
        <f t="shared" si="1"/>
        <v>250000</v>
      </c>
      <c r="H3" s="38">
        <f>SUM($G$2:G3)</f>
        <v>348000</v>
      </c>
      <c r="I3" s="4">
        <v>107</v>
      </c>
      <c r="J3" s="50" t="s">
        <v>68</v>
      </c>
      <c r="K3" s="4"/>
      <c r="L3" s="4"/>
      <c r="M3" s="4"/>
      <c r="N3" s="4"/>
      <c r="O3" s="4"/>
      <c r="P3" s="10"/>
      <c r="Q3" s="10"/>
      <c r="R3" s="10"/>
      <c r="S3" s="10"/>
      <c r="T3" s="10"/>
      <c r="U3" s="5"/>
      <c r="V3" s="4"/>
      <c r="W3" s="4"/>
      <c r="X3" s="8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5"/>
      <c r="BS3" s="6"/>
      <c r="BT3" s="6"/>
      <c r="BU3" s="7"/>
      <c r="BV3" s="7"/>
      <c r="BW3" s="4"/>
      <c r="BX3" s="4"/>
      <c r="BY3" s="7"/>
      <c r="BZ3" s="4"/>
      <c r="CA3" s="8"/>
      <c r="CD3" s="4"/>
    </row>
    <row r="4" spans="1:82" ht="15" customHeight="1" x14ac:dyDescent="0.15">
      <c r="A4" s="59" t="s">
        <v>308</v>
      </c>
      <c r="B4" s="4" t="s">
        <v>71</v>
      </c>
      <c r="C4" s="16">
        <v>135000</v>
      </c>
      <c r="D4" s="38">
        <f>SUM($C$2:C4)</f>
        <v>483000</v>
      </c>
      <c r="E4" s="20">
        <v>25</v>
      </c>
      <c r="F4" s="16">
        <f t="shared" si="0"/>
        <v>135000</v>
      </c>
      <c r="G4" s="36">
        <f t="shared" si="1"/>
        <v>135000</v>
      </c>
      <c r="H4" s="38">
        <f>SUM($G$2:G4)</f>
        <v>483000</v>
      </c>
      <c r="I4" s="4">
        <v>241</v>
      </c>
      <c r="J4" s="50" t="s">
        <v>68</v>
      </c>
      <c r="K4" s="4"/>
      <c r="L4" s="4"/>
      <c r="M4" s="4"/>
      <c r="N4" s="4"/>
      <c r="O4" s="4"/>
      <c r="P4" s="10"/>
      <c r="Q4" s="10"/>
      <c r="R4" s="10"/>
      <c r="S4" s="10"/>
      <c r="T4" s="10"/>
      <c r="U4" s="5"/>
      <c r="V4" s="4"/>
      <c r="W4" s="4"/>
      <c r="X4" s="8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5"/>
      <c r="BS4" s="6"/>
      <c r="BT4" s="6"/>
      <c r="BU4" s="7"/>
      <c r="BV4" s="7"/>
      <c r="BW4" s="4"/>
      <c r="BX4" s="4"/>
      <c r="BY4" s="7"/>
      <c r="BZ4" s="4"/>
      <c r="CA4" s="8"/>
      <c r="CB4" s="5"/>
      <c r="CC4" s="5"/>
      <c r="CD4" s="4"/>
    </row>
    <row r="5" spans="1:82" ht="15" customHeight="1" x14ac:dyDescent="0.15">
      <c r="A5" s="59" t="s">
        <v>309</v>
      </c>
      <c r="B5" s="4" t="s">
        <v>73</v>
      </c>
      <c r="C5" s="16">
        <v>250000</v>
      </c>
      <c r="D5" s="38">
        <f>SUM($C$2:C5)</f>
        <v>733000</v>
      </c>
      <c r="E5" s="20">
        <v>25</v>
      </c>
      <c r="F5" s="16">
        <f t="shared" si="0"/>
        <v>250000</v>
      </c>
      <c r="G5" s="36">
        <f t="shared" si="1"/>
        <v>250000</v>
      </c>
      <c r="H5" s="38">
        <f>SUM($G$2:G5)</f>
        <v>733000</v>
      </c>
      <c r="I5" s="4">
        <v>180</v>
      </c>
      <c r="J5" s="50" t="s">
        <v>69</v>
      </c>
      <c r="K5" s="4"/>
      <c r="L5" s="4"/>
      <c r="M5" s="4"/>
      <c r="N5" s="4"/>
      <c r="O5" s="4"/>
      <c r="P5" s="10"/>
      <c r="Q5" s="10"/>
      <c r="R5" s="10"/>
      <c r="S5" s="10"/>
      <c r="T5" s="10"/>
      <c r="U5" s="5"/>
      <c r="V5" s="4"/>
      <c r="W5" s="4"/>
      <c r="X5" s="8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5"/>
      <c r="BS5" s="6"/>
      <c r="BT5" s="6"/>
      <c r="BU5" s="7"/>
      <c r="BV5" s="7"/>
      <c r="BW5" s="4"/>
      <c r="BX5" s="4"/>
      <c r="BY5" s="7"/>
      <c r="BZ5" s="4"/>
      <c r="CA5" s="8"/>
      <c r="CB5" s="5"/>
      <c r="CC5" s="5"/>
      <c r="CD5" s="4"/>
    </row>
    <row r="6" spans="1:82" ht="15" customHeight="1" x14ac:dyDescent="0.15">
      <c r="A6" s="59" t="s">
        <v>310</v>
      </c>
      <c r="B6" s="4" t="s">
        <v>73</v>
      </c>
      <c r="C6" s="16">
        <v>250000</v>
      </c>
      <c r="D6" s="38">
        <f>SUM($C$2:C6)</f>
        <v>983000</v>
      </c>
      <c r="E6" s="20">
        <v>25</v>
      </c>
      <c r="F6" s="16">
        <f t="shared" si="0"/>
        <v>250000</v>
      </c>
      <c r="G6" s="36">
        <f t="shared" si="1"/>
        <v>250000</v>
      </c>
      <c r="H6" s="38">
        <f>SUM($G$2:G6)</f>
        <v>983000</v>
      </c>
      <c r="I6" s="4">
        <v>158</v>
      </c>
      <c r="J6" s="50" t="s">
        <v>69</v>
      </c>
      <c r="K6" s="4"/>
      <c r="L6" s="4"/>
      <c r="M6" s="4"/>
      <c r="N6" s="4"/>
      <c r="O6" s="4"/>
      <c r="P6" s="10"/>
      <c r="Q6" s="10"/>
      <c r="R6" s="10"/>
      <c r="S6" s="10"/>
      <c r="T6" s="10"/>
      <c r="U6" s="5"/>
      <c r="V6" s="4"/>
      <c r="W6" s="4"/>
      <c r="X6" s="8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5"/>
      <c r="BS6" s="6"/>
      <c r="BT6" s="6"/>
      <c r="BU6" s="7"/>
      <c r="BV6" s="7"/>
      <c r="BW6" s="4"/>
      <c r="BX6" s="4"/>
      <c r="BY6" s="7"/>
      <c r="BZ6" s="4"/>
      <c r="CA6" s="8"/>
      <c r="CD6" s="4"/>
    </row>
    <row r="7" spans="1:82" ht="15" customHeight="1" x14ac:dyDescent="0.15">
      <c r="A7" s="59" t="s">
        <v>311</v>
      </c>
      <c r="B7" s="4" t="s">
        <v>73</v>
      </c>
      <c r="C7" s="16">
        <v>224000</v>
      </c>
      <c r="D7" s="38">
        <f>SUM($C$2:C7)</f>
        <v>1207000</v>
      </c>
      <c r="E7" s="20">
        <v>25</v>
      </c>
      <c r="F7" s="16">
        <f t="shared" si="0"/>
        <v>224000</v>
      </c>
      <c r="G7" s="36">
        <f t="shared" si="1"/>
        <v>224000</v>
      </c>
      <c r="H7" s="38">
        <f>SUM($G$2:G7)</f>
        <v>1207000</v>
      </c>
      <c r="I7" s="4">
        <v>213</v>
      </c>
      <c r="J7" s="50" t="s">
        <v>68</v>
      </c>
      <c r="K7" s="4"/>
      <c r="L7" s="4"/>
      <c r="M7" s="4"/>
      <c r="N7" s="4"/>
      <c r="O7" s="4"/>
      <c r="P7" s="10"/>
      <c r="Q7" s="10"/>
      <c r="R7" s="10"/>
      <c r="S7" s="10"/>
      <c r="T7" s="10"/>
      <c r="U7" s="5"/>
      <c r="V7" s="4"/>
      <c r="W7" s="4"/>
      <c r="X7" s="8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5"/>
      <c r="BS7" s="6"/>
      <c r="BT7" s="6"/>
      <c r="BU7" s="7"/>
      <c r="BV7" s="7"/>
      <c r="BW7" s="4"/>
      <c r="BX7" s="4"/>
      <c r="BY7" s="7"/>
      <c r="BZ7" s="4"/>
      <c r="CA7" s="8"/>
      <c r="CD7" s="4"/>
    </row>
    <row r="8" spans="1:82" ht="15" customHeight="1" x14ac:dyDescent="0.15">
      <c r="A8" s="59" t="s">
        <v>312</v>
      </c>
      <c r="B8" s="4" t="s">
        <v>74</v>
      </c>
      <c r="C8" s="16">
        <v>120000</v>
      </c>
      <c r="D8" s="38">
        <f>SUM($C$2:C8)</f>
        <v>1327000</v>
      </c>
      <c r="E8" s="20">
        <v>25</v>
      </c>
      <c r="F8" s="16">
        <f t="shared" si="0"/>
        <v>120000</v>
      </c>
      <c r="G8" s="36">
        <f t="shared" si="1"/>
        <v>120000</v>
      </c>
      <c r="H8" s="38">
        <f>SUM($G$2:G8)</f>
        <v>1327000</v>
      </c>
      <c r="I8" s="4">
        <v>138</v>
      </c>
      <c r="J8" s="50" t="s">
        <v>69</v>
      </c>
      <c r="K8" s="4"/>
      <c r="L8" s="4"/>
      <c r="M8" s="4"/>
      <c r="N8" s="4"/>
      <c r="O8" s="4"/>
      <c r="P8" s="10"/>
      <c r="Q8" s="10"/>
      <c r="R8" s="10"/>
      <c r="S8" s="10"/>
      <c r="T8" s="10"/>
      <c r="U8" s="5"/>
      <c r="V8" s="4"/>
      <c r="W8" s="4"/>
      <c r="X8" s="8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5"/>
      <c r="BS8" s="6"/>
      <c r="BT8" s="6"/>
      <c r="BU8" s="7"/>
      <c r="BV8" s="7"/>
      <c r="BW8" s="4"/>
      <c r="BX8" s="4"/>
      <c r="BY8" s="7"/>
      <c r="BZ8" s="4"/>
      <c r="CA8" s="8"/>
      <c r="CD8" s="4"/>
    </row>
    <row r="9" spans="1:82" ht="15" customHeight="1" x14ac:dyDescent="0.15">
      <c r="A9" s="59" t="s">
        <v>313</v>
      </c>
      <c r="B9" s="4" t="s">
        <v>74</v>
      </c>
      <c r="C9" s="16">
        <v>250000</v>
      </c>
      <c r="D9" s="38">
        <f>SUM($C$2:C9)</f>
        <v>1577000</v>
      </c>
      <c r="E9" s="20">
        <v>25</v>
      </c>
      <c r="F9" s="16">
        <f t="shared" si="0"/>
        <v>250000</v>
      </c>
      <c r="G9" s="36">
        <f t="shared" si="1"/>
        <v>250000</v>
      </c>
      <c r="H9" s="38">
        <f>SUM($G$2:G9)</f>
        <v>1577000</v>
      </c>
      <c r="I9" s="4">
        <v>297</v>
      </c>
      <c r="J9" s="50" t="s">
        <v>69</v>
      </c>
      <c r="K9" s="4"/>
      <c r="L9" s="4"/>
      <c r="M9" s="4"/>
      <c r="N9" s="4"/>
      <c r="O9" s="4"/>
      <c r="P9" s="10"/>
      <c r="Q9" s="10"/>
      <c r="R9" s="10"/>
      <c r="S9" s="10"/>
      <c r="T9" s="10"/>
      <c r="U9" s="5"/>
      <c r="V9" s="4"/>
      <c r="W9" s="4"/>
      <c r="X9" s="8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5"/>
      <c r="BS9" s="6"/>
      <c r="BT9" s="6"/>
      <c r="BU9" s="7"/>
      <c r="BV9" s="7"/>
      <c r="BW9" s="4"/>
      <c r="BX9" s="4"/>
      <c r="BY9" s="7"/>
      <c r="BZ9" s="4"/>
      <c r="CA9" s="8"/>
      <c r="CD9" s="4"/>
    </row>
    <row r="10" spans="1:82" ht="15" customHeight="1" x14ac:dyDescent="0.15">
      <c r="A10" s="59" t="s">
        <v>314</v>
      </c>
      <c r="B10" s="4" t="s">
        <v>71</v>
      </c>
      <c r="C10" s="16">
        <v>250000</v>
      </c>
      <c r="D10" s="38">
        <f>SUM($C$2:C10)</f>
        <v>1827000</v>
      </c>
      <c r="E10" s="20">
        <v>25</v>
      </c>
      <c r="F10" s="16">
        <f t="shared" si="0"/>
        <v>250000</v>
      </c>
      <c r="G10" s="36">
        <f t="shared" si="1"/>
        <v>250000</v>
      </c>
      <c r="H10" s="38">
        <f>SUM($G$2:G10)</f>
        <v>1827000</v>
      </c>
      <c r="I10" s="4">
        <v>79</v>
      </c>
      <c r="J10" s="50" t="s">
        <v>68</v>
      </c>
      <c r="K10" s="4"/>
      <c r="L10" s="4"/>
      <c r="M10" s="4"/>
      <c r="N10" s="4"/>
      <c r="O10" s="4"/>
      <c r="P10" s="10"/>
      <c r="Q10" s="10"/>
      <c r="R10" s="10"/>
      <c r="S10" s="10"/>
      <c r="T10" s="10"/>
      <c r="U10" s="5"/>
      <c r="V10" s="4"/>
      <c r="W10" s="4"/>
      <c r="X10" s="8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5"/>
      <c r="BS10" s="6"/>
      <c r="BT10" s="6"/>
      <c r="BU10" s="7"/>
      <c r="BV10" s="7"/>
      <c r="BW10" s="4"/>
      <c r="BX10" s="4"/>
      <c r="BY10" s="7"/>
      <c r="BZ10" s="4"/>
      <c r="CA10" s="8"/>
      <c r="CB10" s="5"/>
      <c r="CC10" s="5"/>
      <c r="CD10" s="4"/>
    </row>
    <row r="11" spans="1:82" ht="15" customHeight="1" x14ac:dyDescent="0.15">
      <c r="A11" s="59" t="s">
        <v>315</v>
      </c>
      <c r="B11" s="4" t="s">
        <v>73</v>
      </c>
      <c r="C11" s="16">
        <v>250000</v>
      </c>
      <c r="D11" s="38">
        <f>SUM($C$2:C11)</f>
        <v>2077000</v>
      </c>
      <c r="E11" s="20">
        <v>25</v>
      </c>
      <c r="F11" s="16">
        <f t="shared" si="0"/>
        <v>250000</v>
      </c>
      <c r="G11" s="36">
        <f t="shared" si="1"/>
        <v>250000</v>
      </c>
      <c r="H11" s="38">
        <f>SUM($G$2:G11)</f>
        <v>2077000</v>
      </c>
      <c r="I11" s="4">
        <v>251</v>
      </c>
      <c r="J11" s="50" t="s">
        <v>69</v>
      </c>
      <c r="K11" s="4"/>
      <c r="L11" s="4"/>
      <c r="M11" s="4"/>
      <c r="N11" s="4"/>
      <c r="O11" s="4"/>
      <c r="P11" s="10"/>
      <c r="Q11" s="10"/>
      <c r="R11" s="10"/>
      <c r="S11" s="10"/>
      <c r="T11" s="10"/>
      <c r="U11" s="5"/>
      <c r="V11" s="4"/>
      <c r="W11" s="4"/>
      <c r="X11" s="8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5"/>
      <c r="BS11" s="6"/>
      <c r="BT11" s="6"/>
      <c r="BU11" s="7"/>
      <c r="BV11" s="7"/>
      <c r="BW11" s="4"/>
      <c r="BX11" s="4"/>
      <c r="BY11" s="7"/>
      <c r="BZ11" s="4"/>
      <c r="CA11" s="8"/>
      <c r="CB11" s="5"/>
      <c r="CC11" s="5"/>
      <c r="CD11" s="4"/>
    </row>
    <row r="12" spans="1:82" ht="15" customHeight="1" x14ac:dyDescent="0.15">
      <c r="A12" s="59" t="s">
        <v>316</v>
      </c>
      <c r="B12" s="4" t="s">
        <v>71</v>
      </c>
      <c r="C12" s="16">
        <v>250000</v>
      </c>
      <c r="D12" s="38">
        <f>SUM($C$2:C12)</f>
        <v>2327000</v>
      </c>
      <c r="E12" s="20">
        <v>25</v>
      </c>
      <c r="F12" s="16">
        <f t="shared" si="0"/>
        <v>250000</v>
      </c>
      <c r="G12" s="36">
        <f t="shared" si="1"/>
        <v>250000</v>
      </c>
      <c r="H12" s="38">
        <f>SUM($G$2:G12)</f>
        <v>2327000</v>
      </c>
      <c r="I12" s="4">
        <v>175</v>
      </c>
      <c r="J12" s="50" t="s">
        <v>68</v>
      </c>
      <c r="K12" s="4"/>
      <c r="L12" s="4"/>
      <c r="M12" s="4"/>
      <c r="N12" s="4"/>
      <c r="O12" s="4"/>
      <c r="P12" s="10"/>
      <c r="Q12" s="10"/>
      <c r="R12" s="10"/>
      <c r="S12" s="10"/>
      <c r="T12" s="10"/>
      <c r="U12" s="5"/>
      <c r="V12" s="4"/>
      <c r="W12" s="4"/>
      <c r="X12" s="8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5"/>
      <c r="BS12" s="6"/>
      <c r="BT12" s="6"/>
      <c r="BU12" s="7"/>
      <c r="BV12" s="7"/>
      <c r="BW12" s="4"/>
      <c r="BX12" s="4"/>
      <c r="BY12" s="7"/>
      <c r="BZ12" s="4"/>
      <c r="CA12" s="8"/>
      <c r="CB12" s="5"/>
      <c r="CC12" s="5"/>
      <c r="CD12" s="4"/>
    </row>
    <row r="13" spans="1:82" ht="15" customHeight="1" x14ac:dyDescent="0.15">
      <c r="A13" s="59" t="s">
        <v>317</v>
      </c>
      <c r="B13" s="4" t="s">
        <v>73</v>
      </c>
      <c r="C13" s="16">
        <v>250000</v>
      </c>
      <c r="D13" s="38">
        <f>SUM($C$2:C13)</f>
        <v>2577000</v>
      </c>
      <c r="E13" s="20">
        <v>25</v>
      </c>
      <c r="F13" s="16">
        <f t="shared" si="0"/>
        <v>250000</v>
      </c>
      <c r="G13" s="36">
        <f t="shared" si="1"/>
        <v>250000</v>
      </c>
      <c r="H13" s="38">
        <f>SUM($G$2:G13)</f>
        <v>2577000</v>
      </c>
      <c r="I13" s="4">
        <v>143</v>
      </c>
      <c r="J13" s="50" t="s">
        <v>69</v>
      </c>
      <c r="K13" s="4"/>
      <c r="L13" s="4"/>
      <c r="M13" s="4"/>
      <c r="N13" s="4"/>
      <c r="O13" s="4"/>
      <c r="P13" s="10"/>
      <c r="Q13" s="10"/>
      <c r="R13" s="10"/>
      <c r="S13" s="10"/>
      <c r="T13" s="10"/>
      <c r="U13" s="5"/>
      <c r="V13" s="4"/>
      <c r="W13" s="4"/>
      <c r="X13" s="8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5"/>
      <c r="BS13" s="6"/>
      <c r="BT13" s="6"/>
      <c r="BU13" s="7"/>
      <c r="BV13" s="7"/>
      <c r="BW13" s="4"/>
      <c r="BX13" s="4"/>
      <c r="BY13" s="7"/>
      <c r="BZ13" s="4"/>
      <c r="CA13" s="8"/>
      <c r="CB13" s="5"/>
      <c r="CC13" s="5"/>
      <c r="CD13" s="4"/>
    </row>
    <row r="14" spans="1:82" ht="15" customHeight="1" x14ac:dyDescent="0.15">
      <c r="A14" s="59" t="s">
        <v>318</v>
      </c>
      <c r="B14" s="4" t="s">
        <v>71</v>
      </c>
      <c r="C14" s="16">
        <v>250000</v>
      </c>
      <c r="D14" s="38">
        <f>SUM($C$2:C14)</f>
        <v>2827000</v>
      </c>
      <c r="E14" s="20">
        <v>25</v>
      </c>
      <c r="F14" s="16">
        <f t="shared" si="0"/>
        <v>250000</v>
      </c>
      <c r="G14" s="36">
        <f t="shared" si="1"/>
        <v>250000</v>
      </c>
      <c r="H14" s="38">
        <f>SUM($G$2:G14)</f>
        <v>2827000</v>
      </c>
      <c r="I14" s="4">
        <v>154</v>
      </c>
      <c r="J14" s="50" t="s">
        <v>68</v>
      </c>
      <c r="K14" s="4"/>
      <c r="L14" s="4"/>
      <c r="M14" s="4"/>
      <c r="N14" s="4"/>
      <c r="O14" s="4"/>
      <c r="P14" s="10"/>
      <c r="Q14" s="10"/>
      <c r="R14" s="10"/>
      <c r="S14" s="10"/>
      <c r="T14" s="10"/>
      <c r="U14" s="5"/>
      <c r="V14" s="4"/>
      <c r="W14" s="4"/>
      <c r="X14" s="8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5"/>
      <c r="BS14" s="6"/>
      <c r="BT14" s="6"/>
      <c r="BU14" s="7"/>
      <c r="BV14" s="7"/>
      <c r="BW14" s="4"/>
      <c r="BX14" s="4"/>
      <c r="BY14" s="7"/>
      <c r="BZ14" s="4"/>
      <c r="CA14" s="8"/>
      <c r="CB14" s="5"/>
      <c r="CC14" s="5"/>
      <c r="CD14" s="4"/>
    </row>
    <row r="15" spans="1:82" ht="15" customHeight="1" x14ac:dyDescent="0.15">
      <c r="A15" s="59" t="s">
        <v>319</v>
      </c>
      <c r="B15" s="4" t="s">
        <v>72</v>
      </c>
      <c r="C15" s="16">
        <v>120000</v>
      </c>
      <c r="D15" s="38">
        <f>SUM($C$2:C15)</f>
        <v>2947000</v>
      </c>
      <c r="E15" s="20">
        <v>25</v>
      </c>
      <c r="F15" s="16">
        <f t="shared" si="0"/>
        <v>120000</v>
      </c>
      <c r="G15" s="36">
        <f t="shared" si="1"/>
        <v>120000</v>
      </c>
      <c r="H15" s="38">
        <f>SUM($G$2:G15)</f>
        <v>2947000</v>
      </c>
      <c r="I15" s="4">
        <v>122</v>
      </c>
      <c r="J15" s="50" t="s">
        <v>69</v>
      </c>
      <c r="K15" s="4"/>
      <c r="L15" s="4"/>
      <c r="M15" s="4"/>
      <c r="N15" s="4"/>
      <c r="O15" s="4"/>
      <c r="P15" s="10"/>
      <c r="Q15" s="10"/>
      <c r="R15" s="10"/>
      <c r="S15" s="10"/>
      <c r="T15" s="10"/>
      <c r="U15" s="5"/>
      <c r="V15" s="4"/>
      <c r="W15" s="4"/>
      <c r="X15" s="8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5"/>
      <c r="BS15" s="6"/>
      <c r="BT15" s="6"/>
      <c r="BU15" s="7"/>
      <c r="BV15" s="7"/>
      <c r="BW15" s="4"/>
      <c r="BX15" s="4"/>
      <c r="BY15" s="7"/>
      <c r="BZ15" s="4"/>
      <c r="CA15" s="8"/>
      <c r="CB15" s="5"/>
      <c r="CC15" s="5"/>
      <c r="CD15" s="4"/>
    </row>
    <row r="16" spans="1:82" ht="15" customHeight="1" x14ac:dyDescent="0.15">
      <c r="A16" s="59" t="s">
        <v>320</v>
      </c>
      <c r="B16" s="4" t="s">
        <v>72</v>
      </c>
      <c r="C16" s="16">
        <v>225000</v>
      </c>
      <c r="D16" s="38">
        <f>SUM($C$2:C16)</f>
        <v>3172000</v>
      </c>
      <c r="E16" s="20">
        <v>25</v>
      </c>
      <c r="F16" s="16">
        <f t="shared" si="0"/>
        <v>225000</v>
      </c>
      <c r="G16" s="36">
        <f t="shared" si="1"/>
        <v>225000</v>
      </c>
      <c r="H16" s="38">
        <f>SUM($G$2:G16)</f>
        <v>3172000</v>
      </c>
      <c r="I16" s="4">
        <v>138</v>
      </c>
      <c r="J16" s="50" t="s">
        <v>69</v>
      </c>
      <c r="K16" s="4"/>
      <c r="L16" s="4"/>
      <c r="M16" s="4"/>
      <c r="N16" s="4"/>
      <c r="O16" s="4"/>
      <c r="P16" s="10"/>
      <c r="Q16" s="10"/>
      <c r="R16" s="10"/>
      <c r="S16" s="10"/>
      <c r="T16" s="10"/>
      <c r="U16" s="5"/>
      <c r="V16" s="4"/>
      <c r="W16" s="4"/>
      <c r="X16" s="8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5"/>
      <c r="BS16" s="6"/>
      <c r="BT16" s="6"/>
      <c r="BU16" s="7"/>
      <c r="BV16" s="7"/>
      <c r="BW16" s="4"/>
      <c r="BX16" s="4"/>
      <c r="BY16" s="7"/>
      <c r="BZ16" s="4"/>
      <c r="CA16" s="8"/>
      <c r="CB16" s="5"/>
      <c r="CC16" s="5"/>
      <c r="CD16" s="4"/>
    </row>
    <row r="17" spans="1:82" ht="15" customHeight="1" x14ac:dyDescent="0.15">
      <c r="A17" s="59" t="s">
        <v>321</v>
      </c>
      <c r="B17" s="4" t="s">
        <v>71</v>
      </c>
      <c r="C17" s="16">
        <v>250000</v>
      </c>
      <c r="D17" s="38">
        <f>SUM($C$2:C17)</f>
        <v>3422000</v>
      </c>
      <c r="E17" s="20">
        <v>25</v>
      </c>
      <c r="F17" s="16">
        <f t="shared" si="0"/>
        <v>250000</v>
      </c>
      <c r="G17" s="36">
        <f t="shared" si="1"/>
        <v>250000</v>
      </c>
      <c r="H17" s="38">
        <f>SUM($G$2:G17)</f>
        <v>3422000</v>
      </c>
      <c r="I17" s="4">
        <v>253</v>
      </c>
      <c r="J17" s="50" t="s">
        <v>68</v>
      </c>
      <c r="K17" s="4"/>
      <c r="L17" s="4"/>
      <c r="M17" s="4"/>
      <c r="N17" s="4"/>
      <c r="O17" s="4"/>
      <c r="P17" s="10"/>
      <c r="Q17" s="10"/>
      <c r="R17" s="10"/>
      <c r="S17" s="10"/>
      <c r="T17" s="10"/>
      <c r="U17" s="5"/>
      <c r="V17" s="4"/>
      <c r="W17" s="4"/>
      <c r="X17" s="8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5"/>
      <c r="BS17" s="6"/>
      <c r="BT17" s="6"/>
      <c r="BU17" s="7"/>
      <c r="BV17" s="7"/>
      <c r="BW17" s="4"/>
      <c r="BX17" s="4"/>
      <c r="BY17" s="7"/>
      <c r="BZ17" s="4"/>
      <c r="CA17" s="8"/>
      <c r="CB17" s="5"/>
      <c r="CC17" s="5"/>
      <c r="CD17" s="4"/>
    </row>
    <row r="18" spans="1:82" ht="15" customHeight="1" x14ac:dyDescent="0.15">
      <c r="A18" s="59" t="s">
        <v>322</v>
      </c>
      <c r="B18" s="4" t="s">
        <v>71</v>
      </c>
      <c r="C18" s="16">
        <v>198000</v>
      </c>
      <c r="D18" s="38">
        <f>SUM($C$2:C18)</f>
        <v>3620000</v>
      </c>
      <c r="E18" s="20">
        <v>25</v>
      </c>
      <c r="F18" s="16">
        <f t="shared" si="0"/>
        <v>198000</v>
      </c>
      <c r="G18" s="36">
        <f t="shared" si="1"/>
        <v>198000</v>
      </c>
      <c r="H18" s="38">
        <f>SUM($G$2:G18)</f>
        <v>3620000</v>
      </c>
      <c r="I18" s="4">
        <v>42</v>
      </c>
      <c r="J18" s="50" t="s">
        <v>68</v>
      </c>
      <c r="K18" s="4"/>
      <c r="L18" s="4"/>
      <c r="M18" s="4"/>
      <c r="N18" s="4"/>
      <c r="O18" s="4"/>
      <c r="P18" s="10"/>
      <c r="Q18" s="10"/>
      <c r="R18" s="10"/>
      <c r="S18" s="10"/>
      <c r="T18" s="10"/>
      <c r="U18" s="5"/>
      <c r="V18" s="4"/>
      <c r="W18" s="4"/>
      <c r="X18" s="8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5"/>
      <c r="BS18" s="6"/>
      <c r="BT18" s="6"/>
      <c r="BU18" s="7"/>
      <c r="BV18" s="7"/>
      <c r="BW18" s="4"/>
      <c r="BX18" s="4"/>
      <c r="BY18" s="7"/>
      <c r="BZ18" s="4"/>
      <c r="CA18" s="8"/>
      <c r="CD18" s="4"/>
    </row>
    <row r="19" spans="1:82" ht="15" customHeight="1" x14ac:dyDescent="0.15">
      <c r="A19" s="59" t="s">
        <v>323</v>
      </c>
      <c r="B19" s="4" t="s">
        <v>73</v>
      </c>
      <c r="C19" s="16">
        <v>250000</v>
      </c>
      <c r="D19" s="38">
        <f>SUM($C$2:C19)</f>
        <v>3870000</v>
      </c>
      <c r="E19" s="20">
        <v>25</v>
      </c>
      <c r="F19" s="16">
        <f t="shared" si="0"/>
        <v>250000</v>
      </c>
      <c r="G19" s="36">
        <f t="shared" si="1"/>
        <v>250000</v>
      </c>
      <c r="H19" s="38">
        <f>SUM($G$2:G19)</f>
        <v>3870000</v>
      </c>
      <c r="I19" s="4">
        <v>260</v>
      </c>
      <c r="J19" s="50" t="s">
        <v>69</v>
      </c>
      <c r="K19" s="4"/>
      <c r="L19" s="4"/>
      <c r="M19" s="4"/>
      <c r="N19" s="4"/>
      <c r="O19" s="4"/>
      <c r="P19" s="10"/>
      <c r="Q19" s="10"/>
      <c r="R19" s="10"/>
      <c r="S19" s="10"/>
      <c r="T19" s="10"/>
      <c r="U19" s="5"/>
      <c r="V19" s="4"/>
      <c r="W19" s="4"/>
      <c r="X19" s="8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5"/>
      <c r="BS19" s="6"/>
      <c r="BT19" s="6"/>
      <c r="BU19" s="7"/>
      <c r="BV19" s="7"/>
      <c r="BW19" s="4"/>
      <c r="BX19" s="4"/>
      <c r="BY19" s="7"/>
      <c r="BZ19" s="4"/>
      <c r="CA19" s="8"/>
      <c r="CD19" s="4"/>
    </row>
    <row r="20" spans="1:82" ht="15" customHeight="1" x14ac:dyDescent="0.15">
      <c r="A20" s="59" t="s">
        <v>324</v>
      </c>
      <c r="B20" s="4" t="s">
        <v>71</v>
      </c>
      <c r="C20" s="16">
        <v>250000</v>
      </c>
      <c r="D20" s="38">
        <f>SUM($C$2:C20)</f>
        <v>4120000</v>
      </c>
      <c r="E20" s="20">
        <v>24</v>
      </c>
      <c r="F20" s="16">
        <f t="shared" si="0"/>
        <v>250000</v>
      </c>
      <c r="G20" s="36">
        <f t="shared" si="1"/>
        <v>250000</v>
      </c>
      <c r="H20" s="38">
        <f>SUM($G$2:G20)</f>
        <v>4120000</v>
      </c>
      <c r="I20" s="4">
        <v>285</v>
      </c>
      <c r="J20" s="50" t="s">
        <v>68</v>
      </c>
      <c r="K20" s="4"/>
      <c r="L20" s="4"/>
      <c r="M20" s="4"/>
      <c r="N20" s="4"/>
      <c r="O20" s="4"/>
      <c r="P20" s="10"/>
      <c r="Q20" s="10"/>
      <c r="R20" s="10"/>
      <c r="S20" s="10"/>
      <c r="T20" s="10"/>
      <c r="U20" s="5"/>
      <c r="V20" s="4"/>
      <c r="W20" s="4"/>
      <c r="X20" s="8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5"/>
      <c r="BS20" s="6"/>
      <c r="BT20" s="6"/>
      <c r="BU20" s="7"/>
      <c r="BV20" s="7"/>
      <c r="BW20" s="4"/>
      <c r="BX20" s="4"/>
      <c r="BY20" s="7"/>
      <c r="BZ20" s="4"/>
      <c r="CA20" s="8"/>
      <c r="CD20" s="4"/>
    </row>
    <row r="21" spans="1:82" ht="15" customHeight="1" x14ac:dyDescent="0.15">
      <c r="A21" s="59" t="s">
        <v>325</v>
      </c>
      <c r="B21" s="4" t="s">
        <v>72</v>
      </c>
      <c r="C21" s="16">
        <v>250000</v>
      </c>
      <c r="D21" s="38">
        <f>SUM($C$2:C21)</f>
        <v>4370000</v>
      </c>
      <c r="E21" s="20">
        <v>24</v>
      </c>
      <c r="F21" s="16">
        <f t="shared" si="0"/>
        <v>250000</v>
      </c>
      <c r="G21" s="36">
        <f t="shared" si="1"/>
        <v>250000</v>
      </c>
      <c r="H21" s="38">
        <f>SUM($G$2:G21)</f>
        <v>4370000</v>
      </c>
      <c r="I21" s="4">
        <v>242</v>
      </c>
      <c r="J21" s="50" t="s">
        <v>69</v>
      </c>
      <c r="K21" s="4"/>
      <c r="L21" s="4"/>
      <c r="M21" s="4"/>
      <c r="N21" s="4"/>
      <c r="O21" s="4"/>
      <c r="P21" s="10"/>
      <c r="Q21" s="10"/>
      <c r="R21" s="10"/>
      <c r="S21" s="10"/>
      <c r="T21" s="10"/>
      <c r="U21" s="5"/>
      <c r="V21" s="4"/>
      <c r="W21" s="4"/>
      <c r="X21" s="8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5"/>
      <c r="BS21" s="6"/>
      <c r="BT21" s="6"/>
      <c r="BU21" s="7"/>
      <c r="BV21" s="7"/>
      <c r="BW21" s="4"/>
      <c r="BX21" s="4"/>
      <c r="BY21" s="7"/>
      <c r="BZ21" s="4"/>
      <c r="CA21" s="8"/>
      <c r="CD21" s="4"/>
    </row>
    <row r="22" spans="1:82" ht="15" customHeight="1" x14ac:dyDescent="0.15">
      <c r="A22" s="59" t="s">
        <v>326</v>
      </c>
      <c r="B22" s="4" t="s">
        <v>71</v>
      </c>
      <c r="C22" s="15">
        <v>250000</v>
      </c>
      <c r="D22" s="38">
        <f>SUM($C$2:C22)</f>
        <v>4620000</v>
      </c>
      <c r="E22" s="20">
        <v>24</v>
      </c>
      <c r="F22" s="16">
        <f t="shared" si="0"/>
        <v>250000</v>
      </c>
      <c r="G22" s="36">
        <f t="shared" si="1"/>
        <v>250000</v>
      </c>
      <c r="H22" s="38">
        <f>SUM($G$2:G22)</f>
        <v>4620000</v>
      </c>
      <c r="I22" s="4">
        <v>294</v>
      </c>
      <c r="J22" s="50" t="s">
        <v>68</v>
      </c>
      <c r="K22" s="1"/>
      <c r="L22" s="4"/>
      <c r="M22" s="4"/>
      <c r="N22" s="4"/>
      <c r="O22" s="1"/>
      <c r="P22" s="10"/>
      <c r="Q22" s="10"/>
      <c r="R22" s="10"/>
      <c r="S22" s="10"/>
      <c r="T22" s="10"/>
      <c r="U22" s="2"/>
      <c r="V22" s="1"/>
      <c r="W22" s="1"/>
      <c r="X22" s="3"/>
      <c r="Y22" s="1"/>
      <c r="Z22" s="1"/>
      <c r="AA22" s="1"/>
      <c r="AB22" s="1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5"/>
      <c r="BS22" s="6"/>
      <c r="BT22" s="6"/>
      <c r="BU22" s="7"/>
      <c r="BV22" s="7"/>
      <c r="BW22" s="4"/>
      <c r="BX22" s="4"/>
      <c r="BY22" s="7"/>
      <c r="BZ22" s="4"/>
      <c r="CA22" s="8"/>
      <c r="CB22" s="5"/>
      <c r="CC22" s="5"/>
      <c r="CD22" s="4"/>
    </row>
    <row r="23" spans="1:82" ht="15" customHeight="1" x14ac:dyDescent="0.15">
      <c r="A23" s="59" t="s">
        <v>327</v>
      </c>
      <c r="B23" s="4" t="s">
        <v>73</v>
      </c>
      <c r="C23" s="16">
        <v>250000</v>
      </c>
      <c r="D23" s="38">
        <f>SUM($C$2:C23)</f>
        <v>4870000</v>
      </c>
      <c r="E23" s="20">
        <v>24</v>
      </c>
      <c r="F23" s="16">
        <f t="shared" si="0"/>
        <v>250000</v>
      </c>
      <c r="G23" s="36">
        <f t="shared" si="1"/>
        <v>250000</v>
      </c>
      <c r="H23" s="38">
        <f>SUM($G$2:G23)</f>
        <v>4870000</v>
      </c>
      <c r="I23" s="4">
        <v>271</v>
      </c>
      <c r="J23" s="50" t="s">
        <v>69</v>
      </c>
      <c r="K23" s="4"/>
      <c r="L23" s="4"/>
      <c r="M23" s="4"/>
      <c r="N23" s="4"/>
      <c r="O23" s="4"/>
      <c r="P23" s="10"/>
      <c r="Q23" s="10"/>
      <c r="R23" s="10"/>
      <c r="S23" s="10"/>
      <c r="T23" s="10"/>
      <c r="U23" s="5"/>
      <c r="V23" s="4"/>
      <c r="W23" s="4"/>
      <c r="X23" s="8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5"/>
      <c r="BS23" s="6"/>
      <c r="BT23" s="6"/>
      <c r="BU23" s="7"/>
      <c r="BV23" s="7"/>
      <c r="BW23" s="4"/>
      <c r="BX23" s="4"/>
      <c r="BY23" s="7"/>
      <c r="BZ23" s="4"/>
      <c r="CA23" s="8"/>
      <c r="CB23" s="5"/>
      <c r="CC23" s="5"/>
      <c r="CD23" s="4"/>
    </row>
    <row r="24" spans="1:82" ht="15" customHeight="1" x14ac:dyDescent="0.15">
      <c r="A24" s="59" t="s">
        <v>328</v>
      </c>
      <c r="B24" s="4" t="s">
        <v>71</v>
      </c>
      <c r="C24" s="16">
        <v>250000</v>
      </c>
      <c r="D24" s="38">
        <f>SUM($C$2:C24)</f>
        <v>5120000</v>
      </c>
      <c r="E24" s="20">
        <v>24</v>
      </c>
      <c r="F24" s="16">
        <f t="shared" si="0"/>
        <v>250000</v>
      </c>
      <c r="G24" s="36">
        <f t="shared" si="1"/>
        <v>250000</v>
      </c>
      <c r="H24" s="38">
        <f>SUM($G$2:G24)</f>
        <v>5120000</v>
      </c>
      <c r="I24" s="4">
        <v>55</v>
      </c>
      <c r="J24" s="50" t="s">
        <v>68</v>
      </c>
      <c r="K24" s="4"/>
      <c r="L24" s="4"/>
      <c r="M24" s="4"/>
      <c r="N24" s="4"/>
      <c r="O24" s="4"/>
      <c r="P24" s="10"/>
      <c r="Q24" s="10"/>
      <c r="R24" s="10"/>
      <c r="S24" s="10"/>
      <c r="T24" s="10"/>
      <c r="U24" s="5"/>
      <c r="V24" s="4"/>
      <c r="W24" s="4"/>
      <c r="X24" s="8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5"/>
      <c r="BS24" s="6"/>
      <c r="BT24" s="6"/>
      <c r="BU24" s="7"/>
      <c r="BV24" s="7"/>
      <c r="BW24" s="4"/>
      <c r="BX24" s="4"/>
      <c r="BY24" s="7"/>
      <c r="BZ24" s="4"/>
      <c r="CA24" s="8"/>
      <c r="CD24" s="4"/>
    </row>
    <row r="25" spans="1:82" ht="15" customHeight="1" x14ac:dyDescent="0.15">
      <c r="A25" s="59" t="s">
        <v>329</v>
      </c>
      <c r="B25" s="4" t="s">
        <v>71</v>
      </c>
      <c r="C25" s="15">
        <v>200000</v>
      </c>
      <c r="D25" s="38">
        <f>SUM($C$2:C25)</f>
        <v>5320000</v>
      </c>
      <c r="E25" s="20">
        <v>24</v>
      </c>
      <c r="F25" s="16">
        <f t="shared" si="0"/>
        <v>200000</v>
      </c>
      <c r="G25" s="36">
        <f t="shared" si="1"/>
        <v>200000</v>
      </c>
      <c r="H25" s="38">
        <f>SUM($G$2:G25)</f>
        <v>5320000</v>
      </c>
      <c r="I25" s="4">
        <v>223</v>
      </c>
      <c r="J25" s="50" t="s">
        <v>68</v>
      </c>
      <c r="K25" s="1"/>
      <c r="L25" s="4"/>
      <c r="M25" s="4"/>
      <c r="N25" s="4"/>
      <c r="O25" s="1"/>
      <c r="P25" s="10"/>
      <c r="Q25" s="10"/>
      <c r="R25" s="10"/>
      <c r="S25" s="10"/>
      <c r="T25" s="10"/>
      <c r="U25" s="2"/>
      <c r="V25" s="1"/>
      <c r="W25" s="1"/>
      <c r="X25" s="3"/>
      <c r="Y25" s="1"/>
      <c r="Z25" s="1"/>
      <c r="AA25" s="1"/>
      <c r="AB25" s="1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5"/>
      <c r="BS25" s="6"/>
      <c r="BT25" s="6"/>
      <c r="BU25" s="7"/>
      <c r="BV25" s="7"/>
      <c r="BW25" s="4"/>
      <c r="BX25" s="4"/>
      <c r="BY25" s="7"/>
      <c r="BZ25" s="4"/>
      <c r="CA25" s="8"/>
      <c r="CD25" s="4"/>
    </row>
    <row r="26" spans="1:82" ht="15" customHeight="1" x14ac:dyDescent="0.15">
      <c r="A26" s="59" t="s">
        <v>330</v>
      </c>
      <c r="B26" s="4" t="s">
        <v>73</v>
      </c>
      <c r="C26" s="15">
        <v>250000</v>
      </c>
      <c r="D26" s="38">
        <f>SUM($C$2:C26)</f>
        <v>5570000</v>
      </c>
      <c r="E26" s="20">
        <v>24</v>
      </c>
      <c r="F26" s="16">
        <f t="shared" si="0"/>
        <v>250000</v>
      </c>
      <c r="G26" s="36">
        <f t="shared" si="1"/>
        <v>250000</v>
      </c>
      <c r="H26" s="38">
        <f>SUM($G$2:G26)</f>
        <v>5570000</v>
      </c>
      <c r="I26" s="4">
        <v>212</v>
      </c>
      <c r="J26" s="50" t="s">
        <v>69</v>
      </c>
      <c r="K26" s="1"/>
      <c r="L26" s="4"/>
      <c r="M26" s="4"/>
      <c r="N26" s="4"/>
      <c r="O26" s="1"/>
      <c r="P26" s="10"/>
      <c r="Q26" s="10"/>
      <c r="R26" s="10"/>
      <c r="S26" s="10"/>
      <c r="T26" s="10"/>
      <c r="U26" s="2"/>
      <c r="V26" s="1"/>
      <c r="W26" s="1"/>
      <c r="X26" s="3"/>
      <c r="Y26" s="1"/>
      <c r="Z26" s="1"/>
      <c r="AA26" s="1"/>
      <c r="AB26" s="1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5"/>
      <c r="BS26" s="6"/>
      <c r="BT26" s="6"/>
      <c r="BU26" s="7"/>
      <c r="BV26" s="7"/>
      <c r="BW26" s="4"/>
      <c r="BX26" s="4"/>
      <c r="BY26" s="7"/>
      <c r="BZ26" s="4"/>
      <c r="CA26" s="8"/>
      <c r="CB26" s="5"/>
      <c r="CC26" s="5"/>
      <c r="CD26" s="4"/>
    </row>
    <row r="27" spans="1:82" ht="15" customHeight="1" x14ac:dyDescent="0.15">
      <c r="A27" s="59" t="s">
        <v>331</v>
      </c>
      <c r="B27" s="4" t="s">
        <v>72</v>
      </c>
      <c r="C27" s="16">
        <v>250000</v>
      </c>
      <c r="D27" s="38">
        <f>SUM($C$2:C27)</f>
        <v>5820000</v>
      </c>
      <c r="E27" s="20">
        <v>24</v>
      </c>
      <c r="F27" s="16">
        <f t="shared" si="0"/>
        <v>250000</v>
      </c>
      <c r="G27" s="36">
        <f t="shared" si="1"/>
        <v>250000</v>
      </c>
      <c r="H27" s="38">
        <f>SUM($G$2:G27)</f>
        <v>5820000</v>
      </c>
      <c r="I27" s="4">
        <v>131</v>
      </c>
      <c r="J27" s="50" t="s">
        <v>69</v>
      </c>
      <c r="K27" s="4"/>
      <c r="L27" s="4"/>
      <c r="M27" s="4"/>
      <c r="N27" s="4"/>
      <c r="O27" s="4"/>
      <c r="P27" s="10"/>
      <c r="Q27" s="10"/>
      <c r="R27" s="10"/>
      <c r="S27" s="10"/>
      <c r="T27" s="10"/>
      <c r="U27" s="5"/>
      <c r="V27" s="4"/>
      <c r="W27" s="4"/>
      <c r="X27" s="8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5"/>
      <c r="BS27" s="6"/>
      <c r="BT27" s="6"/>
      <c r="BU27" s="7"/>
      <c r="BV27" s="7"/>
      <c r="BW27" s="4"/>
      <c r="BX27" s="4"/>
      <c r="BY27" s="7"/>
      <c r="BZ27" s="4"/>
      <c r="CA27" s="8"/>
      <c r="CD27" s="4"/>
    </row>
    <row r="28" spans="1:82" ht="15" customHeight="1" x14ac:dyDescent="0.15">
      <c r="A28" s="59" t="s">
        <v>332</v>
      </c>
      <c r="B28" s="4" t="s">
        <v>73</v>
      </c>
      <c r="C28" s="16">
        <v>250000</v>
      </c>
      <c r="D28" s="38">
        <f>SUM($C$2:C28)</f>
        <v>6070000</v>
      </c>
      <c r="E28" s="20">
        <v>24</v>
      </c>
      <c r="F28" s="16">
        <f t="shared" si="0"/>
        <v>250000</v>
      </c>
      <c r="G28" s="36">
        <f t="shared" si="1"/>
        <v>250000</v>
      </c>
      <c r="H28" s="38">
        <f>SUM($G$2:G28)</f>
        <v>6070000</v>
      </c>
      <c r="I28" s="4">
        <v>191</v>
      </c>
      <c r="J28" s="50" t="s">
        <v>69</v>
      </c>
      <c r="K28" s="4"/>
      <c r="L28" s="4"/>
      <c r="M28" s="4"/>
      <c r="N28" s="4"/>
      <c r="O28" s="4"/>
      <c r="P28" s="10"/>
      <c r="Q28" s="10"/>
      <c r="R28" s="10"/>
      <c r="S28" s="10"/>
      <c r="T28" s="10"/>
      <c r="U28" s="5"/>
      <c r="V28" s="4"/>
      <c r="W28" s="4"/>
      <c r="X28" s="8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5"/>
      <c r="BS28" s="6"/>
      <c r="BT28" s="6"/>
      <c r="BU28" s="7"/>
      <c r="BV28" s="7"/>
      <c r="BW28" s="4"/>
      <c r="BX28" s="4"/>
      <c r="BY28" s="7"/>
      <c r="BZ28" s="4"/>
      <c r="CA28" s="8"/>
      <c r="CB28" s="5"/>
      <c r="CC28" s="5"/>
      <c r="CD28" s="4"/>
    </row>
    <row r="29" spans="1:82" ht="15" customHeight="1" x14ac:dyDescent="0.15">
      <c r="A29" s="59" t="s">
        <v>333</v>
      </c>
      <c r="B29" s="4" t="s">
        <v>73</v>
      </c>
      <c r="C29" s="16">
        <v>250000</v>
      </c>
      <c r="D29" s="38">
        <f>SUM($C$2:C29)</f>
        <v>6320000</v>
      </c>
      <c r="E29" s="20">
        <v>24</v>
      </c>
      <c r="F29" s="16">
        <f t="shared" si="0"/>
        <v>250000</v>
      </c>
      <c r="G29" s="36">
        <f t="shared" si="1"/>
        <v>250000</v>
      </c>
      <c r="H29" s="38">
        <f>SUM($G$2:G29)</f>
        <v>6320000</v>
      </c>
      <c r="I29" s="4">
        <v>42</v>
      </c>
      <c r="J29" s="50" t="s">
        <v>69</v>
      </c>
      <c r="K29" s="4"/>
      <c r="L29" s="4"/>
      <c r="M29" s="4"/>
      <c r="N29" s="4"/>
      <c r="O29" s="4"/>
      <c r="P29" s="10"/>
      <c r="Q29" s="10"/>
      <c r="R29" s="10"/>
      <c r="S29" s="10"/>
      <c r="T29" s="10"/>
      <c r="U29" s="5"/>
      <c r="V29" s="4"/>
      <c r="W29" s="4"/>
      <c r="X29" s="8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5"/>
      <c r="BS29" s="6"/>
      <c r="BT29" s="6"/>
      <c r="BU29" s="7"/>
      <c r="BV29" s="7"/>
      <c r="BW29" s="4"/>
      <c r="BX29" s="4"/>
      <c r="BY29" s="7"/>
      <c r="BZ29" s="4"/>
      <c r="CA29" s="8"/>
      <c r="CD29" s="4"/>
    </row>
    <row r="30" spans="1:82" ht="15" customHeight="1" x14ac:dyDescent="0.15">
      <c r="A30" s="59" t="s">
        <v>334</v>
      </c>
      <c r="B30" s="4" t="s">
        <v>72</v>
      </c>
      <c r="C30" s="16">
        <v>250000</v>
      </c>
      <c r="D30" s="38">
        <f>SUM($C$2:C30)</f>
        <v>6570000</v>
      </c>
      <c r="E30" s="20">
        <v>24</v>
      </c>
      <c r="F30" s="16">
        <f t="shared" si="0"/>
        <v>250000</v>
      </c>
      <c r="G30" s="36">
        <f t="shared" si="1"/>
        <v>250000</v>
      </c>
      <c r="H30" s="38">
        <f>SUM($G$2:G30)</f>
        <v>6570000</v>
      </c>
      <c r="I30" s="4">
        <v>191</v>
      </c>
      <c r="J30" s="50" t="s">
        <v>69</v>
      </c>
      <c r="K30" s="4"/>
      <c r="L30" s="4"/>
      <c r="M30" s="4"/>
      <c r="N30" s="4"/>
      <c r="O30" s="4"/>
      <c r="P30" s="10"/>
      <c r="Q30" s="10"/>
      <c r="R30" s="10"/>
      <c r="S30" s="10"/>
      <c r="T30" s="10"/>
      <c r="U30" s="5"/>
      <c r="V30" s="4"/>
      <c r="W30" s="4"/>
      <c r="X30" s="8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5"/>
      <c r="BS30" s="6"/>
      <c r="BT30" s="6"/>
      <c r="BU30" s="7"/>
      <c r="BV30" s="7"/>
      <c r="BW30" s="4"/>
      <c r="BX30" s="4"/>
      <c r="BY30" s="7"/>
      <c r="BZ30" s="4"/>
      <c r="CA30" s="8"/>
      <c r="CB30" s="5"/>
      <c r="CC30" s="5"/>
      <c r="CD30" s="4"/>
    </row>
    <row r="31" spans="1:82" ht="15" customHeight="1" x14ac:dyDescent="0.15">
      <c r="A31" s="59" t="s">
        <v>335</v>
      </c>
      <c r="B31" s="4" t="s">
        <v>72</v>
      </c>
      <c r="C31" s="16">
        <v>250000</v>
      </c>
      <c r="D31" s="38">
        <f>SUM($C$2:C31)</f>
        <v>6820000</v>
      </c>
      <c r="E31" s="20">
        <v>24</v>
      </c>
      <c r="F31" s="16">
        <f t="shared" si="0"/>
        <v>250000</v>
      </c>
      <c r="G31" s="36">
        <f t="shared" si="1"/>
        <v>250000</v>
      </c>
      <c r="H31" s="38">
        <f>SUM($G$2:G31)</f>
        <v>6820000</v>
      </c>
      <c r="I31" s="4">
        <v>93</v>
      </c>
      <c r="J31" s="50" t="s">
        <v>69</v>
      </c>
      <c r="K31" s="4"/>
      <c r="L31" s="4"/>
      <c r="M31" s="4"/>
      <c r="N31" s="4"/>
      <c r="O31" s="4"/>
      <c r="P31" s="10"/>
      <c r="Q31" s="10"/>
      <c r="R31" s="10"/>
      <c r="S31" s="10"/>
      <c r="T31" s="10"/>
      <c r="U31" s="5"/>
      <c r="V31" s="4"/>
      <c r="W31" s="4"/>
      <c r="X31" s="8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5"/>
      <c r="BS31" s="6"/>
      <c r="BT31" s="6"/>
      <c r="BU31" s="7"/>
      <c r="BV31" s="7"/>
      <c r="BW31" s="4"/>
      <c r="BX31" s="4"/>
      <c r="BY31" s="7"/>
      <c r="BZ31" s="4"/>
      <c r="CA31" s="8"/>
      <c r="CB31" s="5"/>
      <c r="CC31" s="5"/>
      <c r="CD31" s="4"/>
    </row>
    <row r="32" spans="1:82" ht="15" customHeight="1" x14ac:dyDescent="0.15">
      <c r="A32" s="59" t="s">
        <v>336</v>
      </c>
      <c r="B32" s="4" t="s">
        <v>73</v>
      </c>
      <c r="C32" s="16">
        <v>250000</v>
      </c>
      <c r="D32" s="38">
        <f>SUM($C$2:C32)</f>
        <v>7070000</v>
      </c>
      <c r="E32" s="20">
        <v>24</v>
      </c>
      <c r="F32" s="16">
        <f t="shared" si="0"/>
        <v>250000</v>
      </c>
      <c r="G32" s="36">
        <f t="shared" si="1"/>
        <v>250000</v>
      </c>
      <c r="H32" s="38">
        <f>SUM($G$2:G32)</f>
        <v>7070000</v>
      </c>
      <c r="I32" s="4">
        <v>224</v>
      </c>
      <c r="J32" s="50" t="s">
        <v>69</v>
      </c>
      <c r="K32" s="4"/>
      <c r="L32" s="4"/>
      <c r="M32" s="4"/>
      <c r="N32" s="4"/>
      <c r="O32" s="4"/>
      <c r="P32" s="10"/>
      <c r="Q32" s="10"/>
      <c r="R32" s="10"/>
      <c r="S32" s="10"/>
      <c r="T32" s="10"/>
      <c r="U32" s="5"/>
      <c r="V32" s="4"/>
      <c r="W32" s="4"/>
      <c r="X32" s="8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5"/>
      <c r="BS32" s="6"/>
      <c r="BT32" s="6"/>
      <c r="BU32" s="7"/>
      <c r="BV32" s="7"/>
      <c r="BW32" s="4"/>
      <c r="BX32" s="4"/>
      <c r="BY32" s="7"/>
      <c r="BZ32" s="4"/>
      <c r="CA32" s="8"/>
      <c r="CB32" s="5"/>
      <c r="CC32" s="5"/>
      <c r="CD32" s="4"/>
    </row>
    <row r="33" spans="1:82" ht="15" customHeight="1" x14ac:dyDescent="0.15">
      <c r="A33" s="59" t="s">
        <v>337</v>
      </c>
      <c r="B33" s="4" t="s">
        <v>72</v>
      </c>
      <c r="C33" s="16">
        <v>112000</v>
      </c>
      <c r="D33" s="38">
        <f>SUM($C$2:C33)</f>
        <v>7182000</v>
      </c>
      <c r="E33" s="20">
        <v>22</v>
      </c>
      <c r="F33" s="16">
        <f t="shared" si="0"/>
        <v>112000</v>
      </c>
      <c r="G33" s="36">
        <f t="shared" si="1"/>
        <v>112000</v>
      </c>
      <c r="H33" s="38">
        <f>SUM($G$2:G33)</f>
        <v>7182000</v>
      </c>
      <c r="I33" s="4">
        <v>331</v>
      </c>
      <c r="J33" s="50" t="s">
        <v>69</v>
      </c>
      <c r="K33" s="4"/>
      <c r="L33" s="4"/>
      <c r="M33" s="4"/>
      <c r="N33" s="4"/>
      <c r="O33" s="4"/>
      <c r="P33" s="10"/>
      <c r="Q33" s="10"/>
      <c r="R33" s="10"/>
      <c r="S33" s="10"/>
      <c r="T33" s="10"/>
      <c r="U33" s="5"/>
      <c r="V33" s="4"/>
      <c r="W33" s="4"/>
      <c r="X33" s="8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5"/>
      <c r="BS33" s="6"/>
      <c r="BT33" s="6"/>
      <c r="BU33" s="7"/>
      <c r="BV33" s="7"/>
      <c r="BW33" s="4"/>
      <c r="BX33" s="4"/>
      <c r="BY33" s="7"/>
      <c r="BZ33" s="4"/>
      <c r="CA33" s="8"/>
      <c r="CD33" s="4"/>
    </row>
    <row r="34" spans="1:82" ht="15" customHeight="1" x14ac:dyDescent="0.15">
      <c r="A34" s="59" t="s">
        <v>338</v>
      </c>
      <c r="B34" s="4" t="s">
        <v>67</v>
      </c>
      <c r="C34" s="16">
        <v>250000</v>
      </c>
      <c r="D34" s="38">
        <f>SUM($C$2:C34)</f>
        <v>7432000</v>
      </c>
      <c r="E34" s="20">
        <v>22</v>
      </c>
      <c r="F34" s="16">
        <f t="shared" ref="F34:F65" si="2">C34</f>
        <v>250000</v>
      </c>
      <c r="G34" s="36">
        <f t="shared" ref="G34:G65" si="3">FLOOR(F34,1000)</f>
        <v>250000</v>
      </c>
      <c r="H34" s="38">
        <f>SUM($G$2:G34)</f>
        <v>7432000</v>
      </c>
      <c r="I34" s="4">
        <v>304</v>
      </c>
      <c r="J34" s="50" t="s">
        <v>69</v>
      </c>
      <c r="K34" s="4"/>
      <c r="L34" s="4"/>
      <c r="M34" s="4"/>
      <c r="N34" s="4"/>
      <c r="O34" s="4"/>
      <c r="P34" s="10"/>
      <c r="Q34" s="10"/>
      <c r="R34" s="10"/>
      <c r="S34" s="10"/>
      <c r="T34" s="10"/>
      <c r="U34" s="5"/>
      <c r="V34" s="4"/>
      <c r="W34" s="4"/>
      <c r="X34" s="8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5"/>
      <c r="BS34" s="6"/>
      <c r="BT34" s="6"/>
      <c r="BU34" s="7"/>
      <c r="BV34" s="7"/>
      <c r="BW34" s="4"/>
      <c r="BX34" s="4"/>
      <c r="BY34" s="7"/>
      <c r="BZ34" s="4"/>
      <c r="CA34" s="8"/>
      <c r="CB34" s="5"/>
      <c r="CC34" s="5"/>
      <c r="CD34" s="4"/>
    </row>
    <row r="35" spans="1:82" ht="15" customHeight="1" x14ac:dyDescent="0.15">
      <c r="A35" s="59" t="s">
        <v>339</v>
      </c>
      <c r="B35" s="4" t="s">
        <v>72</v>
      </c>
      <c r="C35" s="16">
        <v>250000</v>
      </c>
      <c r="D35" s="38">
        <f>SUM($C$2:C35)</f>
        <v>7682000</v>
      </c>
      <c r="E35" s="20">
        <v>22</v>
      </c>
      <c r="F35" s="16">
        <f t="shared" si="2"/>
        <v>250000</v>
      </c>
      <c r="G35" s="36">
        <f t="shared" si="3"/>
        <v>250000</v>
      </c>
      <c r="H35" s="38">
        <f>SUM($G$2:G35)</f>
        <v>7682000</v>
      </c>
      <c r="I35" s="4">
        <v>313</v>
      </c>
      <c r="J35" s="50" t="s">
        <v>69</v>
      </c>
      <c r="K35" s="4"/>
      <c r="L35" s="4"/>
      <c r="M35" s="4"/>
      <c r="N35" s="4"/>
      <c r="O35" s="4"/>
      <c r="P35" s="10"/>
      <c r="Q35" s="10"/>
      <c r="R35" s="10"/>
      <c r="S35" s="10"/>
      <c r="T35" s="10"/>
      <c r="U35" s="5"/>
      <c r="V35" s="4"/>
      <c r="W35" s="4"/>
      <c r="X35" s="8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5"/>
      <c r="BS35" s="6"/>
      <c r="BT35" s="6"/>
      <c r="BU35" s="7"/>
      <c r="BV35" s="7"/>
      <c r="BW35" s="4"/>
      <c r="BX35" s="4"/>
      <c r="BY35" s="7"/>
      <c r="BZ35" s="4"/>
      <c r="CA35" s="8"/>
      <c r="CD35" s="4"/>
    </row>
    <row r="36" spans="1:82" ht="15" customHeight="1" x14ac:dyDescent="0.15">
      <c r="A36" s="59" t="s">
        <v>340</v>
      </c>
      <c r="B36" s="4" t="s">
        <v>72</v>
      </c>
      <c r="C36" s="16">
        <v>208000</v>
      </c>
      <c r="D36" s="38">
        <f>SUM($C$2:C36)</f>
        <v>7890000</v>
      </c>
      <c r="E36" s="20">
        <v>22</v>
      </c>
      <c r="F36" s="16">
        <f t="shared" si="2"/>
        <v>208000</v>
      </c>
      <c r="G36" s="36">
        <f t="shared" si="3"/>
        <v>208000</v>
      </c>
      <c r="H36" s="38">
        <f>SUM($G$2:G36)</f>
        <v>7890000</v>
      </c>
      <c r="I36" s="4">
        <v>267</v>
      </c>
      <c r="J36" s="50" t="s">
        <v>69</v>
      </c>
      <c r="K36" s="4"/>
      <c r="L36" s="4"/>
      <c r="M36" s="4"/>
      <c r="N36" s="4"/>
      <c r="O36" s="4"/>
      <c r="P36" s="10"/>
      <c r="Q36" s="10"/>
      <c r="R36" s="10"/>
      <c r="S36" s="10"/>
      <c r="T36" s="10"/>
      <c r="U36" s="5"/>
      <c r="V36" s="4"/>
      <c r="W36" s="4"/>
      <c r="X36" s="8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5"/>
      <c r="BS36" s="6"/>
      <c r="BT36" s="6"/>
      <c r="BU36" s="7"/>
      <c r="BV36" s="7"/>
      <c r="BW36" s="4"/>
      <c r="BX36" s="4"/>
      <c r="BY36" s="7"/>
      <c r="BZ36" s="4"/>
      <c r="CA36" s="8"/>
      <c r="CD36" s="4"/>
    </row>
    <row r="37" spans="1:82" ht="15" customHeight="1" x14ac:dyDescent="0.15">
      <c r="A37" s="59" t="s">
        <v>341</v>
      </c>
      <c r="B37" s="4" t="s">
        <v>73</v>
      </c>
      <c r="C37" s="16">
        <v>138000</v>
      </c>
      <c r="D37" s="38">
        <f>SUM($C$2:C37)</f>
        <v>8028000</v>
      </c>
      <c r="E37" s="20">
        <v>22</v>
      </c>
      <c r="F37" s="16">
        <f t="shared" si="2"/>
        <v>138000</v>
      </c>
      <c r="G37" s="36">
        <f t="shared" si="3"/>
        <v>138000</v>
      </c>
      <c r="H37" s="38">
        <f>SUM($G$2:G37)</f>
        <v>8028000</v>
      </c>
      <c r="I37" s="4">
        <v>120</v>
      </c>
      <c r="J37" s="50" t="s">
        <v>69</v>
      </c>
      <c r="K37" s="4"/>
      <c r="L37" s="4"/>
      <c r="M37" s="4"/>
      <c r="N37" s="4"/>
      <c r="O37" s="4"/>
      <c r="P37" s="10"/>
      <c r="Q37" s="10"/>
      <c r="R37" s="10"/>
      <c r="S37" s="10"/>
      <c r="T37" s="10"/>
      <c r="U37" s="5"/>
      <c r="V37" s="4"/>
      <c r="W37" s="4"/>
      <c r="X37" s="8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5"/>
      <c r="BS37" s="6"/>
      <c r="BT37" s="6"/>
      <c r="BU37" s="7"/>
      <c r="BV37" s="7"/>
      <c r="BW37" s="4"/>
      <c r="BX37" s="4"/>
      <c r="BY37" s="7"/>
      <c r="BZ37" s="4"/>
      <c r="CA37" s="8"/>
      <c r="CB37" s="5"/>
      <c r="CC37" s="5"/>
      <c r="CD37" s="4"/>
    </row>
    <row r="38" spans="1:82" ht="15" customHeight="1" x14ac:dyDescent="0.15">
      <c r="A38" s="59" t="s">
        <v>342</v>
      </c>
      <c r="B38" s="4" t="s">
        <v>74</v>
      </c>
      <c r="C38" s="16">
        <v>250000</v>
      </c>
      <c r="D38" s="38">
        <f>SUM($C$2:C38)</f>
        <v>8278000</v>
      </c>
      <c r="E38" s="20">
        <v>22</v>
      </c>
      <c r="F38" s="16">
        <f t="shared" si="2"/>
        <v>250000</v>
      </c>
      <c r="G38" s="36">
        <f t="shared" si="3"/>
        <v>250000</v>
      </c>
      <c r="H38" s="38">
        <f>SUM($G$2:G38)</f>
        <v>8278000</v>
      </c>
      <c r="I38" s="4">
        <v>112</v>
      </c>
      <c r="J38" s="50" t="s">
        <v>69</v>
      </c>
      <c r="K38" s="4"/>
      <c r="L38" s="4"/>
      <c r="M38" s="4"/>
      <c r="N38" s="4"/>
      <c r="O38" s="4"/>
      <c r="P38" s="10"/>
      <c r="Q38" s="10"/>
      <c r="R38" s="10"/>
      <c r="S38" s="10"/>
      <c r="T38" s="10"/>
      <c r="U38" s="5"/>
      <c r="V38" s="4"/>
      <c r="W38" s="4"/>
      <c r="X38" s="8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5"/>
      <c r="BS38" s="6"/>
      <c r="BT38" s="6"/>
      <c r="BU38" s="7"/>
      <c r="BV38" s="7"/>
      <c r="BW38" s="4"/>
      <c r="BX38" s="4"/>
      <c r="BY38" s="7"/>
      <c r="BZ38" s="4"/>
      <c r="CA38" s="8"/>
      <c r="CD38" s="4"/>
    </row>
    <row r="39" spans="1:82" ht="15" customHeight="1" x14ac:dyDescent="0.15">
      <c r="A39" s="59" t="s">
        <v>343</v>
      </c>
      <c r="B39" s="4" t="s">
        <v>73</v>
      </c>
      <c r="C39" s="16">
        <v>250000</v>
      </c>
      <c r="D39" s="38">
        <f>SUM($C$2:C39)</f>
        <v>8528000</v>
      </c>
      <c r="E39" s="20">
        <v>22</v>
      </c>
      <c r="F39" s="16">
        <f t="shared" si="2"/>
        <v>250000</v>
      </c>
      <c r="G39" s="36">
        <f t="shared" si="3"/>
        <v>250000</v>
      </c>
      <c r="H39" s="38">
        <f>SUM($G$2:G39)</f>
        <v>8528000</v>
      </c>
      <c r="I39" s="4">
        <v>211</v>
      </c>
      <c r="J39" s="50" t="s">
        <v>69</v>
      </c>
      <c r="K39" s="4"/>
      <c r="L39" s="4"/>
      <c r="M39" s="4"/>
      <c r="N39" s="4"/>
      <c r="O39" s="4"/>
      <c r="P39" s="10"/>
      <c r="Q39" s="10"/>
      <c r="R39" s="10"/>
      <c r="S39" s="10"/>
      <c r="T39" s="10"/>
      <c r="U39" s="5"/>
      <c r="V39" s="4"/>
      <c r="W39" s="4"/>
      <c r="X39" s="8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5"/>
      <c r="BS39" s="6"/>
      <c r="BT39" s="6"/>
      <c r="BU39" s="7"/>
      <c r="BV39" s="7"/>
      <c r="BW39" s="4"/>
      <c r="BX39" s="4"/>
      <c r="BY39" s="7"/>
      <c r="BZ39" s="4"/>
      <c r="CA39" s="8"/>
      <c r="CB39" s="5"/>
      <c r="CC39" s="5"/>
      <c r="CD39" s="4"/>
    </row>
    <row r="40" spans="1:82" ht="15" customHeight="1" x14ac:dyDescent="0.15">
      <c r="A40" s="59" t="s">
        <v>344</v>
      </c>
      <c r="B40" s="4" t="s">
        <v>72</v>
      </c>
      <c r="C40" s="16">
        <v>50000</v>
      </c>
      <c r="D40" s="38">
        <f>SUM($C$2:C40)</f>
        <v>8578000</v>
      </c>
      <c r="E40" s="20">
        <v>22</v>
      </c>
      <c r="F40" s="16">
        <f t="shared" si="2"/>
        <v>50000</v>
      </c>
      <c r="G40" s="36">
        <f t="shared" si="3"/>
        <v>50000</v>
      </c>
      <c r="H40" s="38">
        <f>SUM($G$2:G40)</f>
        <v>8578000</v>
      </c>
      <c r="I40" s="4">
        <v>351</v>
      </c>
      <c r="J40" s="50" t="s">
        <v>69</v>
      </c>
      <c r="K40" s="4"/>
      <c r="L40" s="4"/>
      <c r="M40" s="4"/>
      <c r="N40" s="4"/>
      <c r="O40" s="4"/>
      <c r="P40" s="10"/>
      <c r="Q40" s="10"/>
      <c r="R40" s="10"/>
      <c r="S40" s="10"/>
      <c r="T40" s="10"/>
      <c r="U40" s="5"/>
      <c r="V40" s="4"/>
      <c r="W40" s="4"/>
      <c r="X40" s="8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5"/>
      <c r="BS40" s="6"/>
      <c r="BT40" s="6"/>
      <c r="BU40" s="7"/>
      <c r="BV40" s="7"/>
      <c r="BW40" s="4"/>
      <c r="BX40" s="4"/>
      <c r="BY40" s="7"/>
      <c r="BZ40" s="4"/>
      <c r="CA40" s="8"/>
      <c r="CB40" s="5"/>
      <c r="CC40" s="5"/>
      <c r="CD40" s="4"/>
    </row>
    <row r="41" spans="1:82" ht="15" customHeight="1" x14ac:dyDescent="0.15">
      <c r="A41" s="59" t="s">
        <v>345</v>
      </c>
      <c r="B41" s="4" t="s">
        <v>72</v>
      </c>
      <c r="C41" s="16">
        <v>250000</v>
      </c>
      <c r="D41" s="38">
        <f>SUM($C$2:C41)</f>
        <v>8828000</v>
      </c>
      <c r="E41" s="20">
        <v>22</v>
      </c>
      <c r="F41" s="16">
        <f t="shared" si="2"/>
        <v>250000</v>
      </c>
      <c r="G41" s="36">
        <f t="shared" si="3"/>
        <v>250000</v>
      </c>
      <c r="H41" s="38">
        <f>SUM($G$2:G41)</f>
        <v>8828000</v>
      </c>
      <c r="I41" s="4">
        <v>218</v>
      </c>
      <c r="J41" s="50" t="s">
        <v>69</v>
      </c>
      <c r="K41" s="4"/>
      <c r="L41" s="4"/>
      <c r="M41" s="4"/>
      <c r="N41" s="4"/>
      <c r="O41" s="4"/>
      <c r="P41" s="10"/>
      <c r="Q41" s="10"/>
      <c r="R41" s="10"/>
      <c r="S41" s="10"/>
      <c r="T41" s="10"/>
      <c r="U41" s="5"/>
      <c r="V41" s="4"/>
      <c r="W41" s="4"/>
      <c r="X41" s="8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5"/>
      <c r="BS41" s="6"/>
      <c r="BT41" s="6"/>
      <c r="BU41" s="7"/>
      <c r="BV41" s="7"/>
      <c r="BW41" s="4"/>
      <c r="BX41" s="4"/>
      <c r="BY41" s="7"/>
      <c r="BZ41" s="4"/>
      <c r="CA41" s="8"/>
      <c r="CD41" s="4"/>
    </row>
    <row r="42" spans="1:82" ht="15" customHeight="1" x14ac:dyDescent="0.15">
      <c r="A42" s="59" t="s">
        <v>346</v>
      </c>
      <c r="B42" s="4" t="s">
        <v>72</v>
      </c>
      <c r="C42" s="15">
        <v>250000</v>
      </c>
      <c r="D42" s="38">
        <f>SUM($C$2:C42)</f>
        <v>9078000</v>
      </c>
      <c r="E42" s="20">
        <v>22</v>
      </c>
      <c r="F42" s="16">
        <f t="shared" si="2"/>
        <v>250000</v>
      </c>
      <c r="G42" s="36">
        <f t="shared" si="3"/>
        <v>250000</v>
      </c>
      <c r="H42" s="38">
        <f>SUM($G$2:G42)</f>
        <v>9078000</v>
      </c>
      <c r="I42" s="4">
        <v>86</v>
      </c>
      <c r="J42" s="50" t="s">
        <v>69</v>
      </c>
      <c r="K42" s="1"/>
      <c r="L42" s="4"/>
      <c r="M42" s="4"/>
      <c r="N42" s="4"/>
      <c r="O42" s="1"/>
      <c r="P42" s="10"/>
      <c r="Q42" s="10"/>
      <c r="R42" s="10"/>
      <c r="S42" s="10"/>
      <c r="T42" s="10"/>
      <c r="U42" s="2"/>
      <c r="V42" s="1"/>
      <c r="W42" s="1"/>
      <c r="X42" s="3"/>
      <c r="Y42" s="1"/>
      <c r="Z42" s="1"/>
      <c r="AA42" s="1"/>
      <c r="AB42" s="1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5"/>
      <c r="BS42" s="6"/>
      <c r="BT42" s="6"/>
      <c r="BU42" s="7"/>
      <c r="BV42" s="7"/>
      <c r="BW42" s="4"/>
      <c r="BX42" s="4"/>
      <c r="BY42" s="7"/>
      <c r="BZ42" s="4"/>
      <c r="CA42" s="8"/>
      <c r="CB42" s="5"/>
      <c r="CC42" s="5"/>
      <c r="CD42" s="4"/>
    </row>
    <row r="43" spans="1:82" ht="15" customHeight="1" x14ac:dyDescent="0.15">
      <c r="A43" s="59" t="s">
        <v>347</v>
      </c>
      <c r="B43" s="4" t="s">
        <v>74</v>
      </c>
      <c r="C43" s="16">
        <v>250000</v>
      </c>
      <c r="D43" s="38">
        <f>SUM($C$2:C43)</f>
        <v>9328000</v>
      </c>
      <c r="E43" s="20">
        <v>22</v>
      </c>
      <c r="F43" s="16">
        <f t="shared" si="2"/>
        <v>250000</v>
      </c>
      <c r="G43" s="36">
        <f t="shared" si="3"/>
        <v>250000</v>
      </c>
      <c r="H43" s="38">
        <f>SUM($G$2:G43)</f>
        <v>9328000</v>
      </c>
      <c r="I43" s="4">
        <v>422</v>
      </c>
      <c r="J43" s="50" t="s">
        <v>69</v>
      </c>
      <c r="K43" s="4"/>
      <c r="L43" s="4"/>
      <c r="M43" s="4"/>
      <c r="N43" s="4"/>
      <c r="O43" s="4"/>
      <c r="P43" s="10"/>
      <c r="Q43" s="10"/>
      <c r="R43" s="10"/>
      <c r="S43" s="10"/>
      <c r="T43" s="10"/>
      <c r="U43" s="5"/>
      <c r="V43" s="4"/>
      <c r="W43" s="4"/>
      <c r="X43" s="8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5"/>
      <c r="BS43" s="6"/>
      <c r="BT43" s="6"/>
      <c r="BU43" s="7"/>
      <c r="BV43" s="7"/>
      <c r="BW43" s="4"/>
      <c r="BX43" s="4"/>
      <c r="BY43" s="7"/>
      <c r="BZ43" s="4"/>
      <c r="CA43" s="8"/>
      <c r="CB43" s="5"/>
      <c r="CC43" s="5"/>
      <c r="CD43" s="4"/>
    </row>
    <row r="44" spans="1:82" ht="15" customHeight="1" x14ac:dyDescent="0.15">
      <c r="A44" s="59" t="s">
        <v>348</v>
      </c>
      <c r="B44" s="4" t="s">
        <v>73</v>
      </c>
      <c r="C44" s="16">
        <v>250000</v>
      </c>
      <c r="D44" s="38">
        <f>SUM($C$2:C44)</f>
        <v>9578000</v>
      </c>
      <c r="E44" s="20">
        <v>22</v>
      </c>
      <c r="F44" s="16">
        <f t="shared" si="2"/>
        <v>250000</v>
      </c>
      <c r="G44" s="36">
        <f t="shared" si="3"/>
        <v>250000</v>
      </c>
      <c r="H44" s="38">
        <f>SUM($G$2:G44)</f>
        <v>9578000</v>
      </c>
      <c r="I44" s="4">
        <v>322</v>
      </c>
      <c r="J44" s="50" t="s">
        <v>69</v>
      </c>
      <c r="K44" s="4"/>
      <c r="L44" s="4"/>
      <c r="M44" s="4"/>
      <c r="N44" s="4"/>
      <c r="O44" s="4"/>
      <c r="P44" s="10"/>
      <c r="Q44" s="10"/>
      <c r="R44" s="10"/>
      <c r="S44" s="10"/>
      <c r="T44" s="10"/>
      <c r="U44" s="5"/>
      <c r="V44" s="4"/>
      <c r="W44" s="4"/>
      <c r="X44" s="8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5"/>
      <c r="BS44" s="6"/>
      <c r="BT44" s="6"/>
      <c r="BU44" s="7"/>
      <c r="BV44" s="7"/>
      <c r="BW44" s="4"/>
      <c r="BX44" s="4"/>
      <c r="BY44" s="7"/>
      <c r="BZ44" s="4"/>
      <c r="CA44" s="8"/>
      <c r="CB44" s="5"/>
      <c r="CC44" s="5"/>
      <c r="CD44" s="4"/>
    </row>
    <row r="45" spans="1:82" ht="15" customHeight="1" x14ac:dyDescent="0.15">
      <c r="A45" s="59" t="s">
        <v>349</v>
      </c>
      <c r="B45" s="4" t="s">
        <v>72</v>
      </c>
      <c r="C45" s="16">
        <v>250000</v>
      </c>
      <c r="D45" s="38">
        <f>SUM($C$2:C45)</f>
        <v>9828000</v>
      </c>
      <c r="E45" s="20">
        <v>22</v>
      </c>
      <c r="F45" s="16">
        <f t="shared" si="2"/>
        <v>250000</v>
      </c>
      <c r="G45" s="36">
        <f t="shared" si="3"/>
        <v>250000</v>
      </c>
      <c r="H45" s="38">
        <f>SUM($G$2:G45)</f>
        <v>9828000</v>
      </c>
      <c r="I45" s="4">
        <v>345</v>
      </c>
      <c r="J45" s="50" t="s">
        <v>69</v>
      </c>
      <c r="K45" s="4"/>
      <c r="L45" s="4"/>
      <c r="M45" s="4"/>
      <c r="N45" s="4"/>
      <c r="O45" s="4"/>
      <c r="P45" s="10"/>
      <c r="Q45" s="10"/>
      <c r="R45" s="10"/>
      <c r="S45" s="10"/>
      <c r="T45" s="10"/>
      <c r="U45" s="5"/>
      <c r="V45" s="4"/>
      <c r="W45" s="4"/>
      <c r="X45" s="8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5"/>
      <c r="BS45" s="6"/>
      <c r="BT45" s="6"/>
      <c r="BU45" s="7"/>
      <c r="BV45" s="7"/>
      <c r="BW45" s="4"/>
      <c r="BX45" s="4"/>
      <c r="BY45" s="7"/>
      <c r="BZ45" s="4"/>
      <c r="CA45" s="8"/>
      <c r="CD45" s="4"/>
    </row>
    <row r="46" spans="1:82" ht="15" customHeight="1" x14ac:dyDescent="0.15">
      <c r="A46" s="59" t="s">
        <v>350</v>
      </c>
      <c r="B46" s="4" t="s">
        <v>72</v>
      </c>
      <c r="C46" s="16">
        <v>176000</v>
      </c>
      <c r="D46" s="38">
        <f>SUM($C$2:C46)</f>
        <v>10004000</v>
      </c>
      <c r="E46" s="20">
        <v>22</v>
      </c>
      <c r="F46" s="16">
        <f t="shared" si="2"/>
        <v>176000</v>
      </c>
      <c r="G46" s="36">
        <f t="shared" si="3"/>
        <v>176000</v>
      </c>
      <c r="H46" s="38">
        <f>SUM($G$2:G46)</f>
        <v>10004000</v>
      </c>
      <c r="I46" s="4">
        <v>123</v>
      </c>
      <c r="J46" s="50" t="s">
        <v>69</v>
      </c>
      <c r="K46" s="4"/>
      <c r="L46" s="4"/>
      <c r="M46" s="4"/>
      <c r="N46" s="4"/>
      <c r="O46" s="4"/>
      <c r="P46" s="10"/>
      <c r="Q46" s="10"/>
      <c r="R46" s="10"/>
      <c r="S46" s="10"/>
      <c r="T46" s="10"/>
      <c r="U46" s="5"/>
      <c r="V46" s="4"/>
      <c r="W46" s="4"/>
      <c r="X46" s="8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5"/>
      <c r="BS46" s="6"/>
      <c r="BT46" s="6"/>
      <c r="BU46" s="7"/>
      <c r="BV46" s="7"/>
      <c r="BW46" s="4"/>
      <c r="BX46" s="4"/>
      <c r="BY46" s="7"/>
      <c r="BZ46" s="4"/>
      <c r="CA46" s="8"/>
      <c r="CD46" s="4"/>
    </row>
    <row r="47" spans="1:82" ht="15" customHeight="1" x14ac:dyDescent="0.15">
      <c r="A47" s="59" t="s">
        <v>351</v>
      </c>
      <c r="B47" s="4" t="s">
        <v>73</v>
      </c>
      <c r="C47" s="16">
        <v>250000</v>
      </c>
      <c r="D47" s="38">
        <f>SUM($C$2:C47)</f>
        <v>10254000</v>
      </c>
      <c r="E47" s="20">
        <v>22</v>
      </c>
      <c r="F47" s="16">
        <f t="shared" si="2"/>
        <v>250000</v>
      </c>
      <c r="G47" s="36">
        <f t="shared" si="3"/>
        <v>250000</v>
      </c>
      <c r="H47" s="38">
        <f>SUM($G$2:G47)</f>
        <v>10254000</v>
      </c>
      <c r="I47" s="4">
        <v>277</v>
      </c>
      <c r="J47" s="50" t="s">
        <v>69</v>
      </c>
      <c r="K47" s="4"/>
      <c r="L47" s="4"/>
      <c r="M47" s="4"/>
      <c r="N47" s="4"/>
      <c r="O47" s="4"/>
      <c r="P47" s="10"/>
      <c r="Q47" s="10"/>
      <c r="R47" s="10"/>
      <c r="S47" s="10"/>
      <c r="T47" s="10"/>
      <c r="U47" s="5"/>
      <c r="V47" s="4"/>
      <c r="W47" s="4"/>
      <c r="X47" s="8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5"/>
      <c r="BS47" s="6"/>
      <c r="BT47" s="6"/>
      <c r="BU47" s="7"/>
      <c r="BV47" s="7"/>
      <c r="BW47" s="4"/>
      <c r="BX47" s="4"/>
      <c r="BY47" s="7"/>
      <c r="BZ47" s="4"/>
      <c r="CA47" s="8"/>
      <c r="CB47" s="5"/>
      <c r="CC47" s="5"/>
      <c r="CD47" s="4"/>
    </row>
    <row r="48" spans="1:82" ht="15" customHeight="1" x14ac:dyDescent="0.15">
      <c r="A48" s="59" t="s">
        <v>352</v>
      </c>
      <c r="B48" s="4" t="s">
        <v>73</v>
      </c>
      <c r="C48" s="16">
        <v>250000</v>
      </c>
      <c r="D48" s="38">
        <f>SUM($C$2:C48)</f>
        <v>10504000</v>
      </c>
      <c r="E48" s="20">
        <v>22</v>
      </c>
      <c r="F48" s="16">
        <f t="shared" si="2"/>
        <v>250000</v>
      </c>
      <c r="G48" s="36">
        <f t="shared" si="3"/>
        <v>250000</v>
      </c>
      <c r="H48" s="38">
        <f>SUM($G$2:G48)</f>
        <v>10504000</v>
      </c>
      <c r="I48" s="4">
        <v>306</v>
      </c>
      <c r="J48" s="50" t="s">
        <v>69</v>
      </c>
      <c r="K48" s="4"/>
      <c r="L48" s="4"/>
      <c r="M48" s="4"/>
      <c r="N48" s="4"/>
      <c r="O48" s="4"/>
      <c r="P48" s="10"/>
      <c r="Q48" s="10"/>
      <c r="R48" s="10"/>
      <c r="S48" s="10"/>
      <c r="T48" s="10"/>
      <c r="U48" s="5"/>
      <c r="V48" s="4"/>
      <c r="W48" s="4"/>
      <c r="X48" s="8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5"/>
      <c r="BS48" s="6"/>
      <c r="BT48" s="6"/>
      <c r="BU48" s="7"/>
      <c r="BV48" s="7"/>
      <c r="BW48" s="4"/>
      <c r="BX48" s="4"/>
      <c r="BY48" s="7"/>
      <c r="BZ48" s="4"/>
      <c r="CA48" s="8"/>
      <c r="CD48" s="4"/>
    </row>
    <row r="49" spans="1:82" ht="15" customHeight="1" x14ac:dyDescent="0.15">
      <c r="A49" s="59" t="s">
        <v>353</v>
      </c>
      <c r="B49" s="4" t="s">
        <v>72</v>
      </c>
      <c r="C49" s="16">
        <v>250000</v>
      </c>
      <c r="D49" s="38">
        <f>SUM($C$2:C49)</f>
        <v>10754000</v>
      </c>
      <c r="E49" s="20">
        <v>22</v>
      </c>
      <c r="F49" s="16">
        <f t="shared" si="2"/>
        <v>250000</v>
      </c>
      <c r="G49" s="36">
        <f t="shared" si="3"/>
        <v>250000</v>
      </c>
      <c r="H49" s="38">
        <f>SUM($G$2:G49)</f>
        <v>10754000</v>
      </c>
      <c r="I49" s="4">
        <v>230</v>
      </c>
      <c r="J49" s="50" t="s">
        <v>69</v>
      </c>
      <c r="K49" s="4"/>
      <c r="L49" s="4"/>
      <c r="M49" s="4"/>
      <c r="N49" s="4"/>
      <c r="O49" s="4"/>
      <c r="P49" s="10"/>
      <c r="Q49" s="10"/>
      <c r="R49" s="10"/>
      <c r="S49" s="10"/>
      <c r="T49" s="10"/>
      <c r="U49" s="5"/>
      <c r="V49" s="4"/>
      <c r="W49" s="4"/>
      <c r="X49" s="8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5"/>
      <c r="BS49" s="6"/>
      <c r="BT49" s="6"/>
      <c r="BU49" s="7"/>
      <c r="BV49" s="7"/>
      <c r="BW49" s="4"/>
      <c r="BX49" s="4"/>
      <c r="BY49" s="7"/>
      <c r="BZ49" s="4"/>
      <c r="CA49" s="8"/>
      <c r="CB49" s="5"/>
      <c r="CC49" s="5"/>
      <c r="CD49" s="4"/>
    </row>
    <row r="50" spans="1:82" ht="15" customHeight="1" x14ac:dyDescent="0.15">
      <c r="A50" s="59" t="s">
        <v>354</v>
      </c>
      <c r="B50" s="4" t="s">
        <v>71</v>
      </c>
      <c r="C50" s="15">
        <v>250000</v>
      </c>
      <c r="D50" s="38">
        <f>SUM($C$2:C50)</f>
        <v>11004000</v>
      </c>
      <c r="E50" s="20">
        <v>22</v>
      </c>
      <c r="F50" s="16">
        <f t="shared" si="2"/>
        <v>250000</v>
      </c>
      <c r="G50" s="36">
        <f t="shared" si="3"/>
        <v>250000</v>
      </c>
      <c r="H50" s="38">
        <f>SUM($G$2:G50)</f>
        <v>11004000</v>
      </c>
      <c r="I50" s="4">
        <v>173</v>
      </c>
      <c r="J50" s="50" t="s">
        <v>68</v>
      </c>
      <c r="K50" s="1"/>
      <c r="L50" s="4"/>
      <c r="M50" s="4"/>
      <c r="N50" s="4"/>
      <c r="O50" s="1"/>
      <c r="P50" s="10"/>
      <c r="Q50" s="10"/>
      <c r="R50" s="10"/>
      <c r="S50" s="10"/>
      <c r="T50" s="10"/>
      <c r="U50" s="2"/>
      <c r="V50" s="1"/>
      <c r="W50" s="1"/>
      <c r="X50" s="3"/>
      <c r="Y50" s="1"/>
      <c r="Z50" s="1"/>
      <c r="AA50" s="1"/>
      <c r="AB50" s="1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5"/>
      <c r="BS50" s="6"/>
      <c r="BT50" s="6"/>
      <c r="BU50" s="7"/>
      <c r="BV50" s="7"/>
      <c r="BW50" s="4"/>
      <c r="BX50" s="4"/>
      <c r="BY50" s="7"/>
      <c r="BZ50" s="4"/>
      <c r="CA50" s="8"/>
      <c r="CD50" s="4"/>
    </row>
    <row r="51" spans="1:82" ht="15" customHeight="1" x14ac:dyDescent="0.15">
      <c r="A51" s="59" t="s">
        <v>355</v>
      </c>
      <c r="B51" s="4" t="s">
        <v>72</v>
      </c>
      <c r="C51" s="16">
        <v>111000</v>
      </c>
      <c r="D51" s="38">
        <f>SUM($C$2:C51)</f>
        <v>11115000</v>
      </c>
      <c r="E51" s="20">
        <v>22</v>
      </c>
      <c r="F51" s="16">
        <f t="shared" si="2"/>
        <v>111000</v>
      </c>
      <c r="G51" s="36">
        <f t="shared" si="3"/>
        <v>111000</v>
      </c>
      <c r="H51" s="38">
        <f>SUM($G$2:G51)</f>
        <v>11115000</v>
      </c>
      <c r="I51" s="4">
        <v>368</v>
      </c>
      <c r="J51" s="50" t="s">
        <v>69</v>
      </c>
      <c r="K51" s="4"/>
      <c r="L51" s="4"/>
      <c r="M51" s="4"/>
      <c r="N51" s="4"/>
      <c r="O51" s="4"/>
      <c r="P51" s="10"/>
      <c r="Q51" s="10"/>
      <c r="R51" s="10"/>
      <c r="S51" s="10"/>
      <c r="T51" s="10"/>
      <c r="U51" s="5"/>
      <c r="V51" s="4"/>
      <c r="W51" s="4"/>
      <c r="X51" s="8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5"/>
      <c r="BS51" s="6"/>
      <c r="BT51" s="6"/>
      <c r="BU51" s="7"/>
      <c r="BV51" s="7"/>
      <c r="BW51" s="4"/>
      <c r="BX51" s="4"/>
      <c r="BY51" s="7"/>
      <c r="BZ51" s="4"/>
      <c r="CA51" s="8"/>
      <c r="CB51" s="5"/>
      <c r="CC51" s="5"/>
      <c r="CD51" s="4"/>
    </row>
    <row r="52" spans="1:82" ht="15" customHeight="1" x14ac:dyDescent="0.15">
      <c r="A52" s="59" t="s">
        <v>356</v>
      </c>
      <c r="B52" s="4" t="s">
        <v>71</v>
      </c>
      <c r="C52" s="16">
        <v>250000</v>
      </c>
      <c r="D52" s="38">
        <f>SUM($C$2:C52)</f>
        <v>11365000</v>
      </c>
      <c r="E52" s="20">
        <v>22</v>
      </c>
      <c r="F52" s="16">
        <f t="shared" si="2"/>
        <v>250000</v>
      </c>
      <c r="G52" s="36">
        <f t="shared" si="3"/>
        <v>250000</v>
      </c>
      <c r="H52" s="38">
        <f>SUM($G$2:G52)</f>
        <v>11365000</v>
      </c>
      <c r="I52" s="4">
        <v>282</v>
      </c>
      <c r="J52" s="50" t="s">
        <v>68</v>
      </c>
      <c r="K52" s="4"/>
      <c r="L52" s="4"/>
      <c r="M52" s="4"/>
      <c r="N52" s="4"/>
      <c r="O52" s="4"/>
      <c r="P52" s="10"/>
      <c r="Q52" s="10"/>
      <c r="R52" s="10"/>
      <c r="S52" s="10"/>
      <c r="T52" s="10"/>
      <c r="U52" s="5"/>
      <c r="V52" s="4"/>
      <c r="W52" s="4"/>
      <c r="X52" s="8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5"/>
      <c r="BS52" s="6"/>
      <c r="BT52" s="6"/>
      <c r="BU52" s="7"/>
      <c r="BV52" s="7"/>
      <c r="BW52" s="4"/>
      <c r="BX52" s="4"/>
      <c r="BY52" s="7"/>
      <c r="BZ52" s="4"/>
      <c r="CA52" s="8"/>
      <c r="CD52" s="4"/>
    </row>
    <row r="53" spans="1:82" ht="15" customHeight="1" x14ac:dyDescent="0.15">
      <c r="A53" s="59" t="s">
        <v>357</v>
      </c>
      <c r="B53" s="4" t="s">
        <v>71</v>
      </c>
      <c r="C53" s="15">
        <v>250000</v>
      </c>
      <c r="D53" s="38">
        <f>SUM($C$2:C53)</f>
        <v>11615000</v>
      </c>
      <c r="E53" s="20">
        <v>22</v>
      </c>
      <c r="F53" s="16">
        <f t="shared" si="2"/>
        <v>250000</v>
      </c>
      <c r="G53" s="36">
        <f t="shared" si="3"/>
        <v>250000</v>
      </c>
      <c r="H53" s="38">
        <f>SUM($G$2:G53)</f>
        <v>11615000</v>
      </c>
      <c r="I53" s="4">
        <v>367</v>
      </c>
      <c r="J53" s="50" t="s">
        <v>68</v>
      </c>
      <c r="K53" s="1"/>
      <c r="L53" s="4"/>
      <c r="M53" s="4"/>
      <c r="N53" s="4"/>
      <c r="O53" s="1"/>
      <c r="P53" s="10"/>
      <c r="Q53" s="10"/>
      <c r="R53" s="10"/>
      <c r="S53" s="10"/>
      <c r="T53" s="10"/>
      <c r="U53" s="2"/>
      <c r="V53" s="1"/>
      <c r="W53" s="1"/>
      <c r="X53" s="3"/>
      <c r="Y53" s="1"/>
      <c r="Z53" s="1"/>
      <c r="AA53" s="1"/>
      <c r="AB53" s="1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5"/>
      <c r="BS53" s="6"/>
      <c r="BT53" s="6"/>
      <c r="BU53" s="7"/>
      <c r="BV53" s="7"/>
      <c r="BW53" s="4"/>
      <c r="BX53" s="4"/>
      <c r="BY53" s="7"/>
      <c r="BZ53" s="4"/>
      <c r="CA53" s="8"/>
      <c r="CD53" s="4"/>
    </row>
    <row r="54" spans="1:82" ht="15" customHeight="1" x14ac:dyDescent="0.15">
      <c r="A54" s="59" t="s">
        <v>358</v>
      </c>
      <c r="B54" s="4" t="s">
        <v>72</v>
      </c>
      <c r="C54" s="16">
        <v>144000</v>
      </c>
      <c r="D54" s="38">
        <f>SUM($C$2:C54)</f>
        <v>11759000</v>
      </c>
      <c r="E54" s="20">
        <v>21</v>
      </c>
      <c r="F54" s="16">
        <f t="shared" si="2"/>
        <v>144000</v>
      </c>
      <c r="G54" s="36">
        <f t="shared" si="3"/>
        <v>144000</v>
      </c>
      <c r="H54" s="38">
        <f>SUM($G$2:G54)</f>
        <v>11759000</v>
      </c>
      <c r="I54" s="4">
        <v>82</v>
      </c>
      <c r="J54" s="50" t="s">
        <v>69</v>
      </c>
      <c r="K54" s="4"/>
      <c r="L54" s="4"/>
      <c r="M54" s="4"/>
      <c r="N54" s="4"/>
      <c r="O54" s="4"/>
      <c r="P54" s="10"/>
      <c r="Q54" s="10"/>
      <c r="R54" s="10"/>
      <c r="S54" s="10"/>
      <c r="T54" s="10"/>
      <c r="U54" s="5"/>
      <c r="V54" s="4"/>
      <c r="W54" s="4"/>
      <c r="X54" s="8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5"/>
      <c r="BS54" s="6"/>
      <c r="BT54" s="6"/>
      <c r="BU54" s="7"/>
      <c r="BV54" s="7"/>
      <c r="BW54" s="4"/>
      <c r="BX54" s="4"/>
      <c r="BY54" s="7"/>
      <c r="BZ54" s="4"/>
      <c r="CA54" s="8"/>
      <c r="CB54" s="5"/>
      <c r="CC54" s="5"/>
      <c r="CD54" s="4"/>
    </row>
    <row r="55" spans="1:82" ht="15" customHeight="1" x14ac:dyDescent="0.15">
      <c r="A55" s="59" t="s">
        <v>359</v>
      </c>
      <c r="B55" s="4" t="s">
        <v>73</v>
      </c>
      <c r="C55" s="16">
        <v>226000</v>
      </c>
      <c r="D55" s="38">
        <f>SUM($C$2:C55)</f>
        <v>11985000</v>
      </c>
      <c r="E55" s="20">
        <v>21</v>
      </c>
      <c r="F55" s="16">
        <f t="shared" si="2"/>
        <v>226000</v>
      </c>
      <c r="G55" s="36">
        <f t="shared" si="3"/>
        <v>226000</v>
      </c>
      <c r="H55" s="38">
        <f>SUM($G$2:G55)</f>
        <v>11985000</v>
      </c>
      <c r="I55" s="4">
        <v>454</v>
      </c>
      <c r="J55" s="50" t="s">
        <v>69</v>
      </c>
      <c r="K55" s="4"/>
      <c r="L55" s="4"/>
      <c r="M55" s="4"/>
      <c r="N55" s="4"/>
      <c r="O55" s="4"/>
      <c r="P55" s="10"/>
      <c r="Q55" s="10"/>
      <c r="R55" s="10"/>
      <c r="S55" s="10"/>
      <c r="T55" s="10"/>
      <c r="U55" s="5"/>
      <c r="V55" s="4"/>
      <c r="W55" s="4"/>
      <c r="X55" s="8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5"/>
      <c r="BS55" s="6"/>
      <c r="BT55" s="6"/>
      <c r="BU55" s="7"/>
      <c r="BV55" s="7"/>
      <c r="BW55" s="4"/>
      <c r="BX55" s="4"/>
      <c r="BY55" s="7"/>
      <c r="BZ55" s="4"/>
      <c r="CA55" s="8"/>
      <c r="CB55" s="5"/>
      <c r="CC55" s="5"/>
      <c r="CD55" s="4"/>
    </row>
    <row r="56" spans="1:82" ht="15" customHeight="1" x14ac:dyDescent="0.15">
      <c r="A56" s="59" t="s">
        <v>360</v>
      </c>
      <c r="B56" s="4" t="s">
        <v>67</v>
      </c>
      <c r="C56" s="16">
        <v>250000</v>
      </c>
      <c r="D56" s="38">
        <f>SUM($C$2:C56)</f>
        <v>12235000</v>
      </c>
      <c r="E56" s="20">
        <v>21</v>
      </c>
      <c r="F56" s="16">
        <f t="shared" si="2"/>
        <v>250000</v>
      </c>
      <c r="G56" s="36">
        <f t="shared" si="3"/>
        <v>250000</v>
      </c>
      <c r="H56" s="38">
        <f>SUM($G$2:G56)</f>
        <v>12235000</v>
      </c>
      <c r="I56" s="4">
        <v>491</v>
      </c>
      <c r="J56" s="50" t="s">
        <v>69</v>
      </c>
      <c r="K56" s="4"/>
      <c r="L56" s="4"/>
      <c r="M56" s="4"/>
      <c r="N56" s="4"/>
      <c r="O56" s="4"/>
      <c r="P56" s="10"/>
      <c r="Q56" s="10"/>
      <c r="R56" s="10"/>
      <c r="S56" s="10"/>
      <c r="T56" s="10"/>
      <c r="U56" s="5"/>
      <c r="V56" s="4"/>
      <c r="W56" s="4"/>
      <c r="X56" s="8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5"/>
      <c r="BS56" s="6"/>
      <c r="BT56" s="6"/>
      <c r="BU56" s="7"/>
      <c r="BV56" s="7"/>
      <c r="BW56" s="4"/>
      <c r="BX56" s="4"/>
      <c r="BY56" s="7"/>
      <c r="BZ56" s="4"/>
      <c r="CA56" s="8"/>
      <c r="CB56" s="5"/>
      <c r="CC56" s="5"/>
      <c r="CD56" s="4"/>
    </row>
    <row r="57" spans="1:82" ht="15" customHeight="1" x14ac:dyDescent="0.15">
      <c r="A57" s="59" t="s">
        <v>361</v>
      </c>
      <c r="B57" s="4" t="s">
        <v>71</v>
      </c>
      <c r="C57" s="16">
        <v>250000</v>
      </c>
      <c r="D57" s="38">
        <f>SUM($C$2:C57)</f>
        <v>12485000</v>
      </c>
      <c r="E57" s="20">
        <v>21</v>
      </c>
      <c r="F57" s="16">
        <f t="shared" si="2"/>
        <v>250000</v>
      </c>
      <c r="G57" s="36">
        <f t="shared" si="3"/>
        <v>250000</v>
      </c>
      <c r="H57" s="38">
        <f>SUM($G$2:G57)</f>
        <v>12485000</v>
      </c>
      <c r="I57" s="4">
        <v>499</v>
      </c>
      <c r="J57" s="50" t="s">
        <v>68</v>
      </c>
      <c r="K57" s="4"/>
      <c r="L57" s="4"/>
      <c r="M57" s="4"/>
      <c r="N57" s="4"/>
      <c r="O57" s="4"/>
      <c r="P57" s="10"/>
      <c r="Q57" s="10"/>
      <c r="R57" s="10"/>
      <c r="S57" s="10"/>
      <c r="T57" s="10"/>
      <c r="U57" s="5"/>
      <c r="V57" s="4"/>
      <c r="W57" s="4"/>
      <c r="X57" s="8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5"/>
      <c r="BS57" s="6"/>
      <c r="BT57" s="6"/>
      <c r="BU57" s="7"/>
      <c r="BV57" s="7"/>
      <c r="BW57" s="4"/>
      <c r="BX57" s="4"/>
      <c r="BY57" s="7"/>
      <c r="BZ57" s="4"/>
      <c r="CA57" s="8"/>
      <c r="CB57" s="5"/>
      <c r="CC57" s="5"/>
      <c r="CD57" s="4"/>
    </row>
    <row r="58" spans="1:82" ht="15" customHeight="1" x14ac:dyDescent="0.15">
      <c r="A58" s="59" t="s">
        <v>362</v>
      </c>
      <c r="B58" s="4" t="s">
        <v>71</v>
      </c>
      <c r="C58" s="16">
        <v>250000</v>
      </c>
      <c r="D58" s="38">
        <f>SUM($C$2:C58)</f>
        <v>12735000</v>
      </c>
      <c r="E58" s="20">
        <v>21</v>
      </c>
      <c r="F58" s="16">
        <f t="shared" si="2"/>
        <v>250000</v>
      </c>
      <c r="G58" s="36">
        <f t="shared" si="3"/>
        <v>250000</v>
      </c>
      <c r="H58" s="38">
        <f>SUM($G$2:G58)</f>
        <v>12735000</v>
      </c>
      <c r="I58" s="4">
        <v>369</v>
      </c>
      <c r="J58" s="50" t="s">
        <v>68</v>
      </c>
      <c r="K58" s="4"/>
      <c r="L58" s="4"/>
      <c r="M58" s="4"/>
      <c r="N58" s="4"/>
      <c r="O58" s="4"/>
      <c r="P58" s="10"/>
      <c r="Q58" s="10"/>
      <c r="R58" s="10"/>
      <c r="S58" s="10"/>
      <c r="T58" s="10"/>
      <c r="U58" s="5"/>
      <c r="V58" s="4"/>
      <c r="W58" s="4"/>
      <c r="X58" s="8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5"/>
      <c r="BS58" s="6"/>
      <c r="BT58" s="6"/>
      <c r="BU58" s="7"/>
      <c r="BV58" s="7"/>
      <c r="BW58" s="4"/>
      <c r="BX58" s="4"/>
      <c r="BY58" s="7"/>
      <c r="BZ58" s="4"/>
      <c r="CA58" s="8"/>
      <c r="CD58" s="4"/>
    </row>
    <row r="59" spans="1:82" ht="15" customHeight="1" x14ac:dyDescent="0.15">
      <c r="A59" s="59" t="s">
        <v>363</v>
      </c>
      <c r="B59" s="4" t="s">
        <v>71</v>
      </c>
      <c r="C59" s="16">
        <v>250000</v>
      </c>
      <c r="D59" s="38">
        <f>SUM($C$2:C59)</f>
        <v>12985000</v>
      </c>
      <c r="E59" s="20">
        <v>21</v>
      </c>
      <c r="F59" s="16">
        <f t="shared" si="2"/>
        <v>250000</v>
      </c>
      <c r="G59" s="36">
        <f t="shared" si="3"/>
        <v>250000</v>
      </c>
      <c r="H59" s="38">
        <f>SUM($G$2:G59)</f>
        <v>12985000</v>
      </c>
      <c r="I59" s="4">
        <v>404</v>
      </c>
      <c r="J59" s="50" t="s">
        <v>68</v>
      </c>
      <c r="K59" s="4"/>
      <c r="L59" s="4"/>
      <c r="M59" s="4"/>
      <c r="N59" s="4"/>
      <c r="O59" s="4"/>
      <c r="P59" s="10"/>
      <c r="Q59" s="10"/>
      <c r="R59" s="10"/>
      <c r="S59" s="10"/>
      <c r="T59" s="10"/>
      <c r="U59" s="5"/>
      <c r="V59" s="4"/>
      <c r="W59" s="4"/>
      <c r="X59" s="8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5"/>
      <c r="BS59" s="6"/>
      <c r="BT59" s="6"/>
      <c r="BU59" s="7"/>
      <c r="BV59" s="7"/>
      <c r="BW59" s="4"/>
      <c r="BX59" s="4"/>
      <c r="BY59" s="7"/>
      <c r="BZ59" s="4"/>
      <c r="CA59" s="8"/>
      <c r="CD59" s="4"/>
    </row>
    <row r="60" spans="1:82" ht="15" customHeight="1" x14ac:dyDescent="0.15">
      <c r="A60" s="59" t="s">
        <v>364</v>
      </c>
      <c r="B60" s="4" t="s">
        <v>73</v>
      </c>
      <c r="C60" s="16">
        <v>250000</v>
      </c>
      <c r="D60" s="38">
        <f>SUM($C$2:C60)</f>
        <v>13235000</v>
      </c>
      <c r="E60" s="20">
        <v>20</v>
      </c>
      <c r="F60" s="16">
        <f t="shared" si="2"/>
        <v>250000</v>
      </c>
      <c r="G60" s="36">
        <f t="shared" si="3"/>
        <v>250000</v>
      </c>
      <c r="H60" s="38">
        <f>SUM($G$2:G60)</f>
        <v>13235000</v>
      </c>
      <c r="I60" s="4">
        <v>250</v>
      </c>
      <c r="J60" s="50" t="s">
        <v>69</v>
      </c>
      <c r="K60" s="4"/>
      <c r="L60" s="4"/>
      <c r="M60" s="4"/>
      <c r="N60" s="4"/>
      <c r="O60" s="4"/>
      <c r="P60" s="10"/>
      <c r="Q60" s="10"/>
      <c r="R60" s="10"/>
      <c r="S60" s="10"/>
      <c r="T60" s="10"/>
      <c r="U60" s="5"/>
      <c r="V60" s="4"/>
      <c r="W60" s="4"/>
      <c r="X60" s="8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5"/>
      <c r="BS60" s="6"/>
      <c r="BT60" s="6"/>
      <c r="BU60" s="7"/>
      <c r="BV60" s="7"/>
      <c r="BW60" s="4"/>
      <c r="BX60" s="4"/>
      <c r="BY60" s="7"/>
      <c r="BZ60" s="4"/>
      <c r="CA60" s="8"/>
      <c r="CB60" s="5"/>
      <c r="CC60" s="5"/>
      <c r="CD60" s="4"/>
    </row>
    <row r="61" spans="1:82" ht="15" customHeight="1" x14ac:dyDescent="0.15">
      <c r="A61" s="59" t="s">
        <v>365</v>
      </c>
      <c r="B61" s="4" t="s">
        <v>71</v>
      </c>
      <c r="C61" s="16">
        <v>250000</v>
      </c>
      <c r="D61" s="38">
        <f>SUM($C$2:C61)</f>
        <v>13485000</v>
      </c>
      <c r="E61" s="20">
        <v>19</v>
      </c>
      <c r="F61" s="16">
        <f t="shared" si="2"/>
        <v>250000</v>
      </c>
      <c r="G61" s="36">
        <f t="shared" si="3"/>
        <v>250000</v>
      </c>
      <c r="H61" s="38">
        <f>SUM($G$2:G61)</f>
        <v>13485000</v>
      </c>
      <c r="I61" s="4">
        <v>377</v>
      </c>
      <c r="J61" s="50" t="s">
        <v>68</v>
      </c>
      <c r="K61" s="4"/>
      <c r="L61" s="4"/>
      <c r="M61" s="4"/>
      <c r="N61" s="4"/>
      <c r="O61" s="4"/>
      <c r="P61" s="10"/>
      <c r="Q61" s="10"/>
      <c r="R61" s="10"/>
      <c r="S61" s="10"/>
      <c r="T61" s="10"/>
      <c r="U61" s="5"/>
      <c r="V61" s="4"/>
      <c r="W61" s="4"/>
      <c r="X61" s="8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5"/>
      <c r="BS61" s="6"/>
      <c r="BT61" s="6"/>
      <c r="BU61" s="7"/>
      <c r="BV61" s="7"/>
      <c r="BW61" s="4"/>
      <c r="BX61" s="4"/>
      <c r="BY61" s="7"/>
      <c r="BZ61" s="4"/>
      <c r="CA61" s="8"/>
      <c r="CD61" s="4"/>
    </row>
    <row r="62" spans="1:82" ht="15" customHeight="1" x14ac:dyDescent="0.15">
      <c r="A62" s="59" t="s">
        <v>366</v>
      </c>
      <c r="B62" s="4" t="s">
        <v>73</v>
      </c>
      <c r="C62" s="16">
        <v>250000</v>
      </c>
      <c r="D62" s="38">
        <f>SUM($C$2:C62)</f>
        <v>13735000</v>
      </c>
      <c r="E62" s="20">
        <v>19</v>
      </c>
      <c r="F62" s="16">
        <f t="shared" si="2"/>
        <v>250000</v>
      </c>
      <c r="G62" s="36">
        <f t="shared" si="3"/>
        <v>250000</v>
      </c>
      <c r="H62" s="38">
        <f>SUM($G$2:G62)</f>
        <v>13735000</v>
      </c>
      <c r="I62" s="4">
        <v>838</v>
      </c>
      <c r="J62" s="50" t="s">
        <v>69</v>
      </c>
      <c r="K62" s="4"/>
      <c r="L62" s="4"/>
      <c r="M62" s="4"/>
      <c r="N62" s="4"/>
      <c r="O62" s="4"/>
      <c r="P62" s="10"/>
      <c r="Q62" s="10"/>
      <c r="R62" s="10"/>
      <c r="S62" s="10"/>
      <c r="T62" s="10"/>
      <c r="U62" s="5"/>
      <c r="V62" s="4"/>
      <c r="W62" s="4"/>
      <c r="X62" s="8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5"/>
      <c r="BS62" s="6"/>
      <c r="BT62" s="6"/>
      <c r="BU62" s="7"/>
      <c r="BV62" s="7"/>
      <c r="BW62" s="4"/>
      <c r="BX62" s="4"/>
      <c r="BY62" s="7"/>
      <c r="BZ62" s="4"/>
      <c r="CA62" s="8"/>
      <c r="CD62" s="4"/>
    </row>
    <row r="63" spans="1:82" ht="15" customHeight="1" x14ac:dyDescent="0.15">
      <c r="A63" s="59" t="s">
        <v>367</v>
      </c>
      <c r="B63" s="4" t="s">
        <v>71</v>
      </c>
      <c r="C63" s="16">
        <v>250000</v>
      </c>
      <c r="D63" s="38">
        <f>SUM($C$2:C63)</f>
        <v>13985000</v>
      </c>
      <c r="E63" s="20">
        <v>19</v>
      </c>
      <c r="F63" s="16">
        <f t="shared" si="2"/>
        <v>250000</v>
      </c>
      <c r="G63" s="36">
        <f t="shared" si="3"/>
        <v>250000</v>
      </c>
      <c r="H63" s="38">
        <f>SUM($G$2:G63)</f>
        <v>13985000</v>
      </c>
      <c r="I63" s="4">
        <v>653</v>
      </c>
      <c r="J63" s="50" t="s">
        <v>68</v>
      </c>
      <c r="K63" s="4"/>
      <c r="L63" s="4"/>
      <c r="M63" s="4"/>
      <c r="N63" s="4"/>
      <c r="O63" s="4"/>
      <c r="P63" s="10"/>
      <c r="Q63" s="10"/>
      <c r="R63" s="10"/>
      <c r="S63" s="10"/>
      <c r="T63" s="10"/>
      <c r="U63" s="5"/>
      <c r="V63" s="4"/>
      <c r="W63" s="4"/>
      <c r="X63" s="8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5"/>
      <c r="BS63" s="6"/>
      <c r="BT63" s="6"/>
      <c r="BU63" s="7"/>
      <c r="BV63" s="7"/>
      <c r="BW63" s="4"/>
      <c r="BX63" s="4"/>
      <c r="BY63" s="7"/>
      <c r="BZ63" s="4"/>
      <c r="CA63" s="8"/>
      <c r="CD63" s="4"/>
    </row>
    <row r="64" spans="1:82" ht="15" customHeight="1" x14ac:dyDescent="0.15">
      <c r="A64" s="59" t="s">
        <v>368</v>
      </c>
      <c r="B64" s="4" t="s">
        <v>73</v>
      </c>
      <c r="C64" s="16">
        <v>108000</v>
      </c>
      <c r="D64" s="38">
        <f>SUM($C$2:C64)</f>
        <v>14093000</v>
      </c>
      <c r="E64" s="20">
        <v>19</v>
      </c>
      <c r="F64" s="16">
        <f t="shared" si="2"/>
        <v>108000</v>
      </c>
      <c r="G64" s="36">
        <f t="shared" si="3"/>
        <v>108000</v>
      </c>
      <c r="H64" s="38">
        <f>SUM($G$2:G64)</f>
        <v>14093000</v>
      </c>
      <c r="I64" s="4">
        <v>660</v>
      </c>
      <c r="J64" s="50" t="s">
        <v>69</v>
      </c>
      <c r="K64" s="4"/>
      <c r="L64" s="4"/>
      <c r="M64" s="4"/>
      <c r="N64" s="4"/>
      <c r="O64" s="4"/>
      <c r="P64" s="10"/>
      <c r="Q64" s="10"/>
      <c r="R64" s="10"/>
      <c r="S64" s="10"/>
      <c r="T64" s="10"/>
      <c r="U64" s="5"/>
      <c r="V64" s="4"/>
      <c r="W64" s="4"/>
      <c r="X64" s="8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5"/>
      <c r="BS64" s="6"/>
      <c r="BT64" s="6"/>
      <c r="BU64" s="7"/>
      <c r="BV64" s="7"/>
      <c r="BW64" s="4"/>
      <c r="BX64" s="4"/>
      <c r="BY64" s="7"/>
      <c r="BZ64" s="4"/>
      <c r="CA64" s="8"/>
      <c r="CD64" s="4"/>
    </row>
    <row r="65" spans="1:82" ht="15" customHeight="1" x14ac:dyDescent="0.15">
      <c r="A65" s="59" t="s">
        <v>369</v>
      </c>
      <c r="B65" s="4" t="s">
        <v>71</v>
      </c>
      <c r="C65" s="16">
        <v>250000</v>
      </c>
      <c r="D65" s="38">
        <f>SUM($C$2:C65)</f>
        <v>14343000</v>
      </c>
      <c r="E65" s="20">
        <v>19</v>
      </c>
      <c r="F65" s="16">
        <f t="shared" si="2"/>
        <v>250000</v>
      </c>
      <c r="G65" s="36">
        <f t="shared" si="3"/>
        <v>250000</v>
      </c>
      <c r="H65" s="38">
        <f>SUM($G$2:G65)</f>
        <v>14343000</v>
      </c>
      <c r="I65" s="4">
        <v>657</v>
      </c>
      <c r="J65" s="50" t="s">
        <v>68</v>
      </c>
      <c r="K65" s="4"/>
      <c r="L65" s="4"/>
      <c r="M65" s="4"/>
      <c r="N65" s="4"/>
      <c r="O65" s="4"/>
      <c r="P65" s="10"/>
      <c r="Q65" s="10"/>
      <c r="R65" s="10"/>
      <c r="S65" s="10"/>
      <c r="T65" s="10"/>
      <c r="U65" s="5"/>
      <c r="V65" s="4"/>
      <c r="W65" s="4"/>
      <c r="X65" s="8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5"/>
      <c r="BS65" s="6"/>
      <c r="BT65" s="6"/>
      <c r="BU65" s="7"/>
      <c r="BV65" s="7"/>
      <c r="BW65" s="4"/>
      <c r="BX65" s="4"/>
      <c r="BY65" s="7"/>
      <c r="BZ65" s="4"/>
      <c r="CA65" s="8"/>
      <c r="CD65" s="4"/>
    </row>
    <row r="66" spans="1:82" ht="15" customHeight="1" x14ac:dyDescent="0.15">
      <c r="A66" s="59" t="s">
        <v>370</v>
      </c>
      <c r="B66" s="4" t="s">
        <v>73</v>
      </c>
      <c r="C66" s="15">
        <v>250000</v>
      </c>
      <c r="D66" s="38">
        <f>SUM($C$2:C66)</f>
        <v>14593000</v>
      </c>
      <c r="E66" s="20">
        <v>19</v>
      </c>
      <c r="F66" s="16">
        <f t="shared" ref="F66:F89" si="4">C66</f>
        <v>250000</v>
      </c>
      <c r="G66" s="36">
        <f t="shared" ref="G66:G89" si="5">FLOOR(F66,1000)</f>
        <v>250000</v>
      </c>
      <c r="H66" s="38">
        <f>SUM($G$2:G66)</f>
        <v>14593000</v>
      </c>
      <c r="I66" s="4">
        <v>424</v>
      </c>
      <c r="J66" s="50" t="s">
        <v>68</v>
      </c>
      <c r="K66" s="1"/>
      <c r="L66" s="4"/>
      <c r="M66" s="4"/>
      <c r="N66" s="4"/>
      <c r="O66" s="1"/>
      <c r="P66" s="10"/>
      <c r="Q66" s="10"/>
      <c r="R66" s="10"/>
      <c r="S66" s="10"/>
      <c r="T66" s="10"/>
      <c r="U66" s="2"/>
      <c r="V66" s="1"/>
      <c r="W66" s="1"/>
      <c r="X66" s="3"/>
      <c r="Y66" s="1"/>
      <c r="Z66" s="1"/>
      <c r="AA66" s="1"/>
      <c r="AB66" s="1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5"/>
      <c r="BS66" s="6"/>
      <c r="BT66" s="6"/>
      <c r="BU66" s="7"/>
      <c r="BV66" s="7"/>
      <c r="BW66" s="4"/>
      <c r="BX66" s="4"/>
      <c r="BY66" s="7"/>
      <c r="BZ66" s="4"/>
      <c r="CA66" s="8"/>
      <c r="CD66" s="4"/>
    </row>
    <row r="67" spans="1:82" ht="15" customHeight="1" x14ac:dyDescent="0.15">
      <c r="A67" s="59" t="s">
        <v>371</v>
      </c>
      <c r="B67" s="4" t="s">
        <v>71</v>
      </c>
      <c r="C67" s="16">
        <v>197000</v>
      </c>
      <c r="D67" s="38">
        <f>SUM($C$2:C67)</f>
        <v>14790000</v>
      </c>
      <c r="E67" s="20">
        <v>19</v>
      </c>
      <c r="F67" s="16">
        <f t="shared" si="4"/>
        <v>197000</v>
      </c>
      <c r="G67" s="36">
        <f t="shared" si="5"/>
        <v>197000</v>
      </c>
      <c r="H67" s="38">
        <f>SUM($G$2:G67)</f>
        <v>14790000</v>
      </c>
      <c r="I67" s="4">
        <v>797</v>
      </c>
      <c r="J67" s="50" t="s">
        <v>68</v>
      </c>
      <c r="K67" s="4"/>
      <c r="L67" s="4"/>
      <c r="M67" s="4"/>
      <c r="N67" s="4"/>
      <c r="O67" s="4"/>
      <c r="P67" s="10"/>
      <c r="Q67" s="10"/>
      <c r="R67" s="10"/>
      <c r="S67" s="10"/>
      <c r="T67" s="10"/>
      <c r="U67" s="5"/>
      <c r="V67" s="4"/>
      <c r="W67" s="4"/>
      <c r="X67" s="8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5"/>
      <c r="BS67" s="6"/>
      <c r="BT67" s="6"/>
      <c r="BU67" s="7"/>
      <c r="BV67" s="7"/>
      <c r="BW67" s="4"/>
      <c r="BX67" s="4"/>
      <c r="BY67" s="7"/>
      <c r="BZ67" s="4"/>
      <c r="CA67" s="8"/>
      <c r="CB67" s="5"/>
      <c r="CC67" s="5"/>
      <c r="CD67" s="4"/>
    </row>
    <row r="68" spans="1:82" ht="15" customHeight="1" x14ac:dyDescent="0.15">
      <c r="A68" s="59" t="s">
        <v>372</v>
      </c>
      <c r="B68" s="4" t="s">
        <v>72</v>
      </c>
      <c r="C68" s="16">
        <v>229000</v>
      </c>
      <c r="D68" s="38">
        <f>SUM($C$2:C68)</f>
        <v>15019000</v>
      </c>
      <c r="E68" s="20">
        <v>19</v>
      </c>
      <c r="F68" s="16">
        <f t="shared" si="4"/>
        <v>229000</v>
      </c>
      <c r="G68" s="36">
        <f t="shared" si="5"/>
        <v>229000</v>
      </c>
      <c r="H68" s="38">
        <f>SUM($G$2:G68)</f>
        <v>15019000</v>
      </c>
      <c r="I68" s="4">
        <v>670</v>
      </c>
      <c r="J68" s="50" t="s">
        <v>69</v>
      </c>
      <c r="K68" s="4"/>
      <c r="L68" s="4"/>
      <c r="M68" s="4"/>
      <c r="N68" s="4"/>
      <c r="O68" s="4"/>
      <c r="P68" s="10"/>
      <c r="Q68" s="10"/>
      <c r="R68" s="10"/>
      <c r="S68" s="10"/>
      <c r="T68" s="10"/>
      <c r="U68" s="5"/>
      <c r="V68" s="4"/>
      <c r="W68" s="4"/>
      <c r="X68" s="8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5"/>
      <c r="BS68" s="6"/>
      <c r="BT68" s="6"/>
      <c r="BU68" s="7"/>
      <c r="BV68" s="7"/>
      <c r="BW68" s="4"/>
      <c r="BX68" s="4"/>
      <c r="BY68" s="7"/>
      <c r="BZ68" s="4"/>
      <c r="CA68" s="8"/>
      <c r="CD68" s="4"/>
    </row>
    <row r="69" spans="1:82" ht="15" customHeight="1" x14ac:dyDescent="0.15">
      <c r="A69" s="59" t="s">
        <v>373</v>
      </c>
      <c r="B69" s="4" t="s">
        <v>74</v>
      </c>
      <c r="C69" s="16">
        <v>250000</v>
      </c>
      <c r="D69" s="38">
        <f>SUM($C$2:C69)</f>
        <v>15269000</v>
      </c>
      <c r="E69" s="20">
        <v>19</v>
      </c>
      <c r="F69" s="16">
        <f t="shared" si="4"/>
        <v>250000</v>
      </c>
      <c r="G69" s="36">
        <f t="shared" si="5"/>
        <v>250000</v>
      </c>
      <c r="H69" s="38">
        <f>SUM($G$2:G69)</f>
        <v>15269000</v>
      </c>
      <c r="I69" s="4">
        <v>879</v>
      </c>
      <c r="J69" s="50" t="s">
        <v>69</v>
      </c>
      <c r="K69" s="4"/>
      <c r="L69" s="4"/>
      <c r="M69" s="4"/>
      <c r="N69" s="4"/>
      <c r="O69" s="4"/>
      <c r="P69" s="10"/>
      <c r="Q69" s="10"/>
      <c r="R69" s="10"/>
      <c r="S69" s="10"/>
      <c r="T69" s="10"/>
      <c r="U69" s="5"/>
      <c r="V69" s="4"/>
      <c r="W69" s="4"/>
      <c r="X69" s="8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5"/>
      <c r="BS69" s="6"/>
      <c r="BT69" s="6"/>
      <c r="BU69" s="7"/>
      <c r="BV69" s="7"/>
      <c r="BW69" s="4"/>
      <c r="BX69" s="4"/>
      <c r="BY69" s="7"/>
      <c r="BZ69" s="4"/>
      <c r="CA69" s="8"/>
      <c r="CB69" s="5"/>
      <c r="CC69" s="5"/>
      <c r="CD69" s="4"/>
    </row>
    <row r="70" spans="1:82" ht="15" customHeight="1" x14ac:dyDescent="0.15">
      <c r="A70" s="59" t="s">
        <v>374</v>
      </c>
      <c r="B70" s="4" t="s">
        <v>71</v>
      </c>
      <c r="C70" s="16">
        <v>250000</v>
      </c>
      <c r="D70" s="38">
        <f>SUM($C$2:C70)</f>
        <v>15519000</v>
      </c>
      <c r="E70" s="20">
        <v>19</v>
      </c>
      <c r="F70" s="16">
        <f t="shared" si="4"/>
        <v>250000</v>
      </c>
      <c r="G70" s="36">
        <f t="shared" si="5"/>
        <v>250000</v>
      </c>
      <c r="H70" s="38">
        <f>SUM($G$2:G70)</f>
        <v>15519000</v>
      </c>
      <c r="I70" s="4">
        <v>627</v>
      </c>
      <c r="J70" s="50" t="s">
        <v>68</v>
      </c>
      <c r="K70" s="4"/>
      <c r="L70" s="4"/>
      <c r="M70" s="4"/>
      <c r="N70" s="4"/>
      <c r="O70" s="4"/>
      <c r="P70" s="10"/>
      <c r="Q70" s="10"/>
      <c r="R70" s="10"/>
      <c r="S70" s="10"/>
      <c r="T70" s="10"/>
      <c r="U70" s="5"/>
      <c r="V70" s="4"/>
      <c r="W70" s="4"/>
      <c r="X70" s="8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5"/>
      <c r="BS70" s="6"/>
      <c r="BT70" s="6"/>
      <c r="BU70" s="7"/>
      <c r="BV70" s="7"/>
      <c r="BW70" s="4"/>
      <c r="BX70" s="4"/>
      <c r="BY70" s="7"/>
      <c r="BZ70" s="4"/>
      <c r="CA70" s="8"/>
      <c r="CD70" s="4"/>
    </row>
    <row r="71" spans="1:82" ht="15" customHeight="1" x14ac:dyDescent="0.15">
      <c r="A71" s="59" t="s">
        <v>375</v>
      </c>
      <c r="B71" s="4" t="s">
        <v>72</v>
      </c>
      <c r="C71" s="15">
        <v>250000</v>
      </c>
      <c r="D71" s="38">
        <f>SUM($C$2:C71)</f>
        <v>15769000</v>
      </c>
      <c r="E71" s="20">
        <v>19</v>
      </c>
      <c r="F71" s="16">
        <f t="shared" si="4"/>
        <v>250000</v>
      </c>
      <c r="G71" s="36">
        <f t="shared" si="5"/>
        <v>250000</v>
      </c>
      <c r="H71" s="38">
        <f>SUM($G$2:G71)</f>
        <v>15769000</v>
      </c>
      <c r="I71" s="4">
        <v>803</v>
      </c>
      <c r="J71" s="50" t="s">
        <v>69</v>
      </c>
      <c r="K71" s="1"/>
      <c r="L71" s="4"/>
      <c r="M71" s="4"/>
      <c r="N71" s="4"/>
      <c r="O71" s="1"/>
      <c r="P71" s="10"/>
      <c r="Q71" s="10"/>
      <c r="R71" s="10"/>
      <c r="S71" s="10"/>
      <c r="T71" s="10"/>
      <c r="U71" s="2"/>
      <c r="V71" s="1"/>
      <c r="W71" s="1"/>
      <c r="X71" s="3"/>
      <c r="Y71" s="1"/>
      <c r="Z71" s="1"/>
      <c r="AA71" s="1"/>
      <c r="AB71" s="1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5"/>
      <c r="BS71" s="6"/>
      <c r="BT71" s="6"/>
      <c r="BU71" s="7"/>
      <c r="BV71" s="7"/>
      <c r="BW71" s="4"/>
      <c r="BX71" s="4"/>
      <c r="BY71" s="7"/>
      <c r="BZ71" s="4"/>
      <c r="CA71" s="8"/>
      <c r="CB71" s="5"/>
      <c r="CC71" s="5"/>
      <c r="CD71" s="4"/>
    </row>
    <row r="72" spans="1:82" ht="15" customHeight="1" x14ac:dyDescent="0.15">
      <c r="A72" s="59" t="s">
        <v>376</v>
      </c>
      <c r="B72" s="4" t="s">
        <v>72</v>
      </c>
      <c r="C72" s="15">
        <v>250000</v>
      </c>
      <c r="D72" s="38">
        <f>SUM($C$2:C72)</f>
        <v>16019000</v>
      </c>
      <c r="E72" s="20">
        <v>19</v>
      </c>
      <c r="F72" s="16">
        <f t="shared" si="4"/>
        <v>250000</v>
      </c>
      <c r="G72" s="36">
        <f t="shared" si="5"/>
        <v>250000</v>
      </c>
      <c r="H72" s="38">
        <f>SUM($G$2:G72)</f>
        <v>16019000</v>
      </c>
      <c r="I72" s="4">
        <v>773</v>
      </c>
      <c r="J72" s="50" t="s">
        <v>69</v>
      </c>
      <c r="K72" s="1"/>
      <c r="L72" s="4"/>
      <c r="M72" s="4"/>
      <c r="N72" s="4"/>
      <c r="O72" s="1"/>
      <c r="P72" s="10"/>
      <c r="Q72" s="10"/>
      <c r="R72" s="10"/>
      <c r="S72" s="10"/>
      <c r="T72" s="10"/>
      <c r="U72" s="2"/>
      <c r="V72" s="1"/>
      <c r="W72" s="1"/>
      <c r="X72" s="3"/>
      <c r="Y72" s="1"/>
      <c r="Z72" s="1"/>
      <c r="AA72" s="1"/>
      <c r="AB72" s="1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5"/>
      <c r="BS72" s="6"/>
      <c r="BT72" s="6"/>
      <c r="BU72" s="7"/>
      <c r="BV72" s="7"/>
      <c r="BW72" s="4"/>
      <c r="BX72" s="4"/>
      <c r="BY72" s="7"/>
      <c r="BZ72" s="4"/>
      <c r="CA72" s="8"/>
      <c r="CB72" s="5"/>
      <c r="CC72" s="5"/>
      <c r="CD72" s="4"/>
    </row>
    <row r="73" spans="1:82" ht="15" customHeight="1" x14ac:dyDescent="0.15">
      <c r="A73" s="59" t="s">
        <v>377</v>
      </c>
      <c r="B73" s="4" t="s">
        <v>74</v>
      </c>
      <c r="C73" s="16">
        <v>250000</v>
      </c>
      <c r="D73" s="38">
        <f>SUM($C$2:C73)</f>
        <v>16269000</v>
      </c>
      <c r="E73" s="20">
        <v>19</v>
      </c>
      <c r="F73" s="16">
        <f t="shared" si="4"/>
        <v>250000</v>
      </c>
      <c r="G73" s="36">
        <f t="shared" si="5"/>
        <v>250000</v>
      </c>
      <c r="H73" s="38">
        <f>SUM($G$2:G73)</f>
        <v>16269000</v>
      </c>
      <c r="I73" s="4">
        <v>332</v>
      </c>
      <c r="J73" s="50" t="s">
        <v>69</v>
      </c>
      <c r="K73" s="4"/>
      <c r="L73" s="4"/>
      <c r="M73" s="4"/>
      <c r="N73" s="4"/>
      <c r="O73" s="4"/>
      <c r="P73" s="10"/>
      <c r="Q73" s="10"/>
      <c r="R73" s="10"/>
      <c r="S73" s="10"/>
      <c r="T73" s="10"/>
      <c r="U73" s="5"/>
      <c r="V73" s="4"/>
      <c r="W73" s="4"/>
      <c r="X73" s="8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5"/>
      <c r="BS73" s="6"/>
      <c r="BT73" s="6"/>
      <c r="BU73" s="7"/>
      <c r="BV73" s="7"/>
      <c r="BW73" s="4"/>
      <c r="BX73" s="4"/>
      <c r="BY73" s="7"/>
      <c r="BZ73" s="4"/>
      <c r="CA73" s="8"/>
      <c r="CD73" s="4"/>
    </row>
    <row r="74" spans="1:82" ht="15" customHeight="1" x14ac:dyDescent="0.15">
      <c r="A74" s="59" t="s">
        <v>378</v>
      </c>
      <c r="B74" s="4" t="s">
        <v>72</v>
      </c>
      <c r="C74" s="16">
        <v>250000</v>
      </c>
      <c r="D74" s="38">
        <f>SUM($C$2:C74)</f>
        <v>16519000</v>
      </c>
      <c r="E74" s="20">
        <v>19</v>
      </c>
      <c r="F74" s="16">
        <f t="shared" si="4"/>
        <v>250000</v>
      </c>
      <c r="G74" s="36">
        <f t="shared" si="5"/>
        <v>250000</v>
      </c>
      <c r="H74" s="38">
        <f>SUM($G$2:G74)</f>
        <v>16519000</v>
      </c>
      <c r="I74" s="4">
        <v>995</v>
      </c>
      <c r="J74" s="50" t="s">
        <v>69</v>
      </c>
      <c r="K74" s="4"/>
      <c r="L74" s="4"/>
      <c r="M74" s="4"/>
      <c r="N74" s="4"/>
      <c r="O74" s="4"/>
      <c r="P74" s="10"/>
      <c r="Q74" s="10"/>
      <c r="R74" s="10"/>
      <c r="S74" s="10"/>
      <c r="T74" s="10"/>
      <c r="U74" s="5"/>
      <c r="V74" s="4"/>
      <c r="W74" s="4"/>
      <c r="X74" s="8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5"/>
      <c r="BS74" s="6"/>
      <c r="BT74" s="6"/>
      <c r="BU74" s="7"/>
      <c r="BV74" s="7"/>
      <c r="BW74" s="4"/>
      <c r="BX74" s="4"/>
      <c r="BY74" s="7"/>
      <c r="BZ74" s="4"/>
      <c r="CA74" s="8"/>
      <c r="CD74" s="4"/>
    </row>
    <row r="75" spans="1:82" ht="15" customHeight="1" x14ac:dyDescent="0.15">
      <c r="A75" s="59" t="s">
        <v>379</v>
      </c>
      <c r="B75" s="4" t="s">
        <v>72</v>
      </c>
      <c r="C75" s="16">
        <v>250000</v>
      </c>
      <c r="D75" s="38">
        <f>SUM($C$2:C75)</f>
        <v>16769000</v>
      </c>
      <c r="E75" s="20">
        <v>19</v>
      </c>
      <c r="F75" s="16">
        <f t="shared" si="4"/>
        <v>250000</v>
      </c>
      <c r="G75" s="36">
        <f t="shared" si="5"/>
        <v>250000</v>
      </c>
      <c r="H75" s="38">
        <f>SUM($G$2:G75)</f>
        <v>16769000</v>
      </c>
      <c r="I75" s="4">
        <v>973</v>
      </c>
      <c r="J75" s="50" t="s">
        <v>69</v>
      </c>
      <c r="K75" s="4"/>
      <c r="L75" s="4"/>
      <c r="M75" s="4"/>
      <c r="N75" s="4"/>
      <c r="O75" s="4"/>
      <c r="P75" s="10"/>
      <c r="Q75" s="10"/>
      <c r="R75" s="10"/>
      <c r="S75" s="10"/>
      <c r="T75" s="10"/>
      <c r="U75" s="5"/>
      <c r="V75" s="4"/>
      <c r="W75" s="4"/>
      <c r="X75" s="8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5"/>
      <c r="BS75" s="6"/>
      <c r="BT75" s="6"/>
      <c r="BU75" s="7"/>
      <c r="BV75" s="7"/>
      <c r="BW75" s="4"/>
      <c r="BX75" s="4"/>
      <c r="BY75" s="7"/>
      <c r="BZ75" s="4"/>
      <c r="CA75" s="8"/>
      <c r="CB75" s="5"/>
      <c r="CC75" s="5"/>
      <c r="CD75" s="4"/>
    </row>
    <row r="76" spans="1:82" ht="15" customHeight="1" x14ac:dyDescent="0.15">
      <c r="A76" s="59" t="s">
        <v>380</v>
      </c>
      <c r="B76" s="4" t="s">
        <v>72</v>
      </c>
      <c r="C76" s="16">
        <v>182000</v>
      </c>
      <c r="D76" s="38">
        <f>SUM($C$2:C76)</f>
        <v>16951000</v>
      </c>
      <c r="E76" s="20">
        <v>19</v>
      </c>
      <c r="F76" s="16">
        <f t="shared" si="4"/>
        <v>182000</v>
      </c>
      <c r="G76" s="36">
        <f t="shared" si="5"/>
        <v>182000</v>
      </c>
      <c r="H76" s="38">
        <f>SUM($G$2:G76)</f>
        <v>16951000</v>
      </c>
      <c r="I76" s="4">
        <v>327</v>
      </c>
      <c r="J76" s="50" t="s">
        <v>69</v>
      </c>
      <c r="K76" s="4"/>
      <c r="L76" s="4"/>
      <c r="M76" s="4"/>
      <c r="N76" s="4"/>
      <c r="O76" s="4"/>
      <c r="P76" s="10"/>
      <c r="Q76" s="10"/>
      <c r="R76" s="10"/>
      <c r="S76" s="10"/>
      <c r="T76" s="10"/>
      <c r="U76" s="5"/>
      <c r="V76" s="4"/>
      <c r="W76" s="4"/>
      <c r="X76" s="8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5"/>
      <c r="BS76" s="6"/>
      <c r="BT76" s="6"/>
      <c r="BU76" s="7"/>
      <c r="BV76" s="7"/>
      <c r="BW76" s="4"/>
      <c r="BX76" s="4"/>
      <c r="BY76" s="7"/>
      <c r="BZ76" s="4"/>
      <c r="CA76" s="8"/>
      <c r="CB76" s="5"/>
      <c r="CC76" s="5"/>
      <c r="CD76" s="4"/>
    </row>
    <row r="77" spans="1:82" ht="15" customHeight="1" x14ac:dyDescent="0.15">
      <c r="A77" s="59" t="s">
        <v>381</v>
      </c>
      <c r="B77" s="4" t="s">
        <v>71</v>
      </c>
      <c r="C77" s="15">
        <v>142000</v>
      </c>
      <c r="D77" s="38">
        <f>SUM($C$2:C77)</f>
        <v>17093000</v>
      </c>
      <c r="E77" s="20">
        <v>19</v>
      </c>
      <c r="F77" s="16">
        <f t="shared" si="4"/>
        <v>142000</v>
      </c>
      <c r="G77" s="36">
        <f t="shared" si="5"/>
        <v>142000</v>
      </c>
      <c r="H77" s="38">
        <f>SUM($G$2:G77)</f>
        <v>17093000</v>
      </c>
      <c r="I77" s="4">
        <v>363</v>
      </c>
      <c r="J77" s="50" t="s">
        <v>68</v>
      </c>
      <c r="K77" s="1"/>
      <c r="L77" s="4"/>
      <c r="M77" s="4"/>
      <c r="N77" s="4"/>
      <c r="O77" s="1"/>
      <c r="P77" s="10"/>
      <c r="Q77" s="10"/>
      <c r="R77" s="10"/>
      <c r="S77" s="10"/>
      <c r="T77" s="10"/>
      <c r="U77" s="2"/>
      <c r="V77" s="1"/>
      <c r="W77" s="1"/>
      <c r="X77" s="3"/>
      <c r="Y77" s="1"/>
      <c r="Z77" s="1"/>
      <c r="AA77" s="1"/>
      <c r="AB77" s="1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5"/>
      <c r="BS77" s="6"/>
      <c r="BT77" s="6"/>
      <c r="BU77" s="7"/>
      <c r="BV77" s="7"/>
      <c r="BW77" s="4"/>
      <c r="BX77" s="4"/>
      <c r="BY77" s="7"/>
      <c r="BZ77" s="4"/>
      <c r="CA77" s="8"/>
      <c r="CD77" s="4"/>
    </row>
    <row r="78" spans="1:82" ht="15" customHeight="1" x14ac:dyDescent="0.15">
      <c r="A78" s="59" t="s">
        <v>382</v>
      </c>
      <c r="B78" s="4" t="s">
        <v>71</v>
      </c>
      <c r="C78" s="16">
        <v>167000</v>
      </c>
      <c r="D78" s="38">
        <f>SUM($C$2:C78)</f>
        <v>17260000</v>
      </c>
      <c r="E78" s="20">
        <v>19</v>
      </c>
      <c r="F78" s="16">
        <f t="shared" si="4"/>
        <v>167000</v>
      </c>
      <c r="G78" s="36">
        <f t="shared" si="5"/>
        <v>167000</v>
      </c>
      <c r="H78" s="38">
        <f>SUM($G$2:G78)</f>
        <v>17260000</v>
      </c>
      <c r="I78" s="4">
        <v>361</v>
      </c>
      <c r="J78" s="50" t="s">
        <v>68</v>
      </c>
      <c r="K78" s="4"/>
      <c r="L78" s="4"/>
      <c r="M78" s="4"/>
      <c r="N78" s="4"/>
      <c r="O78" s="4"/>
      <c r="P78" s="10"/>
      <c r="Q78" s="10"/>
      <c r="R78" s="10"/>
      <c r="S78" s="10"/>
      <c r="T78" s="10"/>
      <c r="U78" s="5"/>
      <c r="V78" s="4"/>
      <c r="W78" s="4"/>
      <c r="X78" s="8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5"/>
      <c r="BS78" s="6"/>
      <c r="BT78" s="6"/>
      <c r="BU78" s="7"/>
      <c r="BV78" s="7"/>
      <c r="BW78" s="4"/>
      <c r="BX78" s="4"/>
      <c r="BY78" s="7"/>
      <c r="BZ78" s="4"/>
      <c r="CA78" s="8"/>
      <c r="CB78" s="5"/>
      <c r="CC78" s="5"/>
      <c r="CD78" s="4"/>
    </row>
    <row r="79" spans="1:82" ht="15" customHeight="1" x14ac:dyDescent="0.15">
      <c r="A79" s="59" t="s">
        <v>383</v>
      </c>
      <c r="B79" s="4" t="s">
        <v>72</v>
      </c>
      <c r="C79" s="16">
        <v>205000</v>
      </c>
      <c r="D79" s="38">
        <f>SUM($C$2:C79)</f>
        <v>17465000</v>
      </c>
      <c r="E79" s="20">
        <v>19</v>
      </c>
      <c r="F79" s="16">
        <f t="shared" si="4"/>
        <v>205000</v>
      </c>
      <c r="G79" s="36">
        <f t="shared" si="5"/>
        <v>205000</v>
      </c>
      <c r="H79" s="38">
        <f>SUM($G$2:G79)</f>
        <v>17465000</v>
      </c>
      <c r="I79" s="4">
        <v>452</v>
      </c>
      <c r="J79" s="50" t="s">
        <v>69</v>
      </c>
      <c r="K79" s="4"/>
      <c r="L79" s="4"/>
      <c r="M79" s="4"/>
      <c r="N79" s="4"/>
      <c r="O79" s="4"/>
      <c r="P79" s="10"/>
      <c r="Q79" s="10"/>
      <c r="R79" s="10"/>
      <c r="S79" s="10"/>
      <c r="T79" s="10"/>
      <c r="U79" s="5"/>
      <c r="V79" s="4"/>
      <c r="W79" s="4"/>
      <c r="X79" s="8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5"/>
      <c r="BS79" s="6"/>
      <c r="BT79" s="6"/>
      <c r="BU79" s="7"/>
      <c r="BV79" s="7"/>
      <c r="BW79" s="4"/>
      <c r="BX79" s="4"/>
      <c r="BY79" s="7"/>
      <c r="BZ79" s="4"/>
      <c r="CA79" s="8"/>
      <c r="CD79" s="4"/>
    </row>
    <row r="80" spans="1:82" ht="15" customHeight="1" x14ac:dyDescent="0.15">
      <c r="A80" s="59" t="s">
        <v>384</v>
      </c>
      <c r="B80" s="4" t="s">
        <v>72</v>
      </c>
      <c r="C80" s="15">
        <v>250000</v>
      </c>
      <c r="D80" s="38">
        <f>SUM($C$2:C80)</f>
        <v>17715000</v>
      </c>
      <c r="E80" s="20">
        <v>19</v>
      </c>
      <c r="F80" s="16">
        <f t="shared" si="4"/>
        <v>250000</v>
      </c>
      <c r="G80" s="36">
        <f t="shared" si="5"/>
        <v>250000</v>
      </c>
      <c r="H80" s="38">
        <f>SUM($G$2:G80)</f>
        <v>17715000</v>
      </c>
      <c r="I80" s="4">
        <v>354</v>
      </c>
      <c r="J80" s="50" t="s">
        <v>69</v>
      </c>
      <c r="K80" s="1"/>
      <c r="L80" s="4"/>
      <c r="M80" s="4"/>
      <c r="N80" s="4"/>
      <c r="O80" s="1"/>
      <c r="P80" s="10"/>
      <c r="Q80" s="10"/>
      <c r="R80" s="10"/>
      <c r="S80" s="10"/>
      <c r="T80" s="10"/>
      <c r="U80" s="2"/>
      <c r="V80" s="1"/>
      <c r="W80" s="1"/>
      <c r="X80" s="3"/>
      <c r="Y80" s="1"/>
      <c r="Z80" s="1"/>
      <c r="AA80" s="1"/>
      <c r="AB80" s="1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5"/>
      <c r="BS80" s="6"/>
      <c r="BT80" s="6"/>
      <c r="BU80" s="7"/>
      <c r="BV80" s="7"/>
      <c r="BW80" s="4"/>
      <c r="BX80" s="4"/>
      <c r="BY80" s="7"/>
      <c r="BZ80" s="4"/>
      <c r="CA80" s="8"/>
      <c r="CB80" s="5"/>
      <c r="CC80" s="5"/>
      <c r="CD80" s="4"/>
    </row>
    <row r="81" spans="1:82" ht="15" customHeight="1" x14ac:dyDescent="0.15">
      <c r="A81" s="59" t="s">
        <v>385</v>
      </c>
      <c r="B81" s="4" t="s">
        <v>73</v>
      </c>
      <c r="C81" s="16">
        <v>250000</v>
      </c>
      <c r="D81" s="38">
        <f>SUM($C$2:C81)</f>
        <v>17965000</v>
      </c>
      <c r="E81" s="20">
        <v>19</v>
      </c>
      <c r="F81" s="16">
        <f t="shared" si="4"/>
        <v>250000</v>
      </c>
      <c r="G81" s="36">
        <f t="shared" si="5"/>
        <v>250000</v>
      </c>
      <c r="H81" s="38">
        <f>SUM($G$2:G81)</f>
        <v>17965000</v>
      </c>
      <c r="I81" s="4">
        <v>631</v>
      </c>
      <c r="J81" s="50" t="s">
        <v>69</v>
      </c>
      <c r="K81" s="4"/>
      <c r="L81" s="4"/>
      <c r="M81" s="4"/>
      <c r="N81" s="4"/>
      <c r="O81" s="4"/>
      <c r="P81" s="10"/>
      <c r="Q81" s="10"/>
      <c r="R81" s="10"/>
      <c r="S81" s="10"/>
      <c r="T81" s="10"/>
      <c r="U81" s="5"/>
      <c r="V81" s="4"/>
      <c r="W81" s="4"/>
      <c r="X81" s="8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5"/>
      <c r="BS81" s="6"/>
      <c r="BT81" s="6"/>
      <c r="BU81" s="7"/>
      <c r="BV81" s="7"/>
      <c r="BW81" s="4"/>
      <c r="BX81" s="4"/>
      <c r="BY81" s="7"/>
      <c r="BZ81" s="4"/>
      <c r="CA81" s="8"/>
      <c r="CB81" s="5"/>
      <c r="CC81" s="5"/>
      <c r="CD81" s="4"/>
    </row>
    <row r="82" spans="1:82" ht="15" customHeight="1" x14ac:dyDescent="0.15">
      <c r="A82" s="59" t="s">
        <v>386</v>
      </c>
      <c r="B82" s="4" t="s">
        <v>67</v>
      </c>
      <c r="C82" s="16">
        <v>250000</v>
      </c>
      <c r="D82" s="38">
        <f>SUM($C$2:C82)</f>
        <v>18215000</v>
      </c>
      <c r="E82" s="20">
        <v>19</v>
      </c>
      <c r="F82" s="16">
        <f t="shared" si="4"/>
        <v>250000</v>
      </c>
      <c r="G82" s="36">
        <f t="shared" si="5"/>
        <v>250000</v>
      </c>
      <c r="H82" s="38">
        <f>SUM($G$2:G82)</f>
        <v>18215000</v>
      </c>
      <c r="I82" s="4">
        <v>868</v>
      </c>
      <c r="J82" s="50" t="s">
        <v>69</v>
      </c>
      <c r="K82" s="4"/>
      <c r="L82" s="4"/>
      <c r="M82" s="4"/>
      <c r="N82" s="4"/>
      <c r="O82" s="4"/>
      <c r="P82" s="10"/>
      <c r="Q82" s="10"/>
      <c r="R82" s="10"/>
      <c r="S82" s="10"/>
      <c r="T82" s="10"/>
      <c r="U82" s="5"/>
      <c r="V82" s="4"/>
      <c r="W82" s="4"/>
      <c r="X82" s="8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5"/>
      <c r="BS82" s="6"/>
      <c r="BT82" s="6"/>
      <c r="BU82" s="7"/>
      <c r="BV82" s="7"/>
      <c r="BW82" s="4"/>
      <c r="BX82" s="4"/>
      <c r="BY82" s="7"/>
      <c r="BZ82" s="4"/>
      <c r="CA82" s="8"/>
      <c r="CD82" s="4"/>
    </row>
    <row r="83" spans="1:82" ht="15" customHeight="1" x14ac:dyDescent="0.15">
      <c r="A83" s="59" t="s">
        <v>387</v>
      </c>
      <c r="B83" s="4" t="s">
        <v>74</v>
      </c>
      <c r="C83" s="16">
        <v>185000</v>
      </c>
      <c r="D83" s="38">
        <f>SUM($C$2:C83)</f>
        <v>18400000</v>
      </c>
      <c r="E83" s="20">
        <v>19</v>
      </c>
      <c r="F83" s="16">
        <f t="shared" si="4"/>
        <v>185000</v>
      </c>
      <c r="G83" s="36">
        <f t="shared" si="5"/>
        <v>185000</v>
      </c>
      <c r="H83" s="38">
        <f>SUM($G$2:G83)</f>
        <v>18400000</v>
      </c>
      <c r="I83" s="4">
        <v>331</v>
      </c>
      <c r="J83" s="50" t="s">
        <v>69</v>
      </c>
      <c r="K83" s="4"/>
      <c r="L83" s="4"/>
      <c r="M83" s="4"/>
      <c r="N83" s="4"/>
      <c r="O83" s="4"/>
      <c r="P83" s="10"/>
      <c r="Q83" s="10"/>
      <c r="R83" s="10"/>
      <c r="S83" s="10"/>
      <c r="T83" s="10"/>
      <c r="V83" s="4"/>
      <c r="W83" s="4"/>
      <c r="X83" s="8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5"/>
      <c r="BS83" s="6"/>
      <c r="BT83" s="6"/>
      <c r="BU83" s="7"/>
      <c r="BV83" s="7"/>
      <c r="BW83" s="4"/>
      <c r="BX83" s="4"/>
      <c r="BY83" s="7"/>
      <c r="BZ83" s="4"/>
      <c r="CA83" s="8"/>
      <c r="CD83" s="4"/>
    </row>
    <row r="84" spans="1:82" ht="15" customHeight="1" x14ac:dyDescent="0.15">
      <c r="A84" s="59" t="s">
        <v>388</v>
      </c>
      <c r="B84" s="4" t="s">
        <v>67</v>
      </c>
      <c r="C84" s="15">
        <v>250000</v>
      </c>
      <c r="D84" s="38">
        <f>SUM($C$2:C84)</f>
        <v>18650000</v>
      </c>
      <c r="E84" s="20">
        <v>19</v>
      </c>
      <c r="F84" s="16">
        <f t="shared" si="4"/>
        <v>250000</v>
      </c>
      <c r="G84" s="36">
        <f t="shared" si="5"/>
        <v>250000</v>
      </c>
      <c r="H84" s="38">
        <f>SUM($G$2:G84)</f>
        <v>18650000</v>
      </c>
      <c r="I84" s="4">
        <v>800</v>
      </c>
      <c r="J84" s="50" t="s">
        <v>69</v>
      </c>
      <c r="K84" s="1"/>
      <c r="L84" s="4"/>
      <c r="M84" s="4"/>
      <c r="N84" s="4"/>
      <c r="O84" s="1"/>
      <c r="P84" s="10"/>
      <c r="Q84" s="10"/>
      <c r="R84" s="10"/>
      <c r="S84" s="10"/>
      <c r="T84" s="10"/>
      <c r="U84" s="2"/>
      <c r="V84" s="1"/>
      <c r="W84" s="1"/>
      <c r="X84" s="3"/>
      <c r="Y84" s="1"/>
      <c r="Z84" s="1"/>
      <c r="AA84" s="1"/>
      <c r="AB84" s="1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5"/>
      <c r="BS84" s="6"/>
      <c r="BT84" s="6"/>
      <c r="BU84" s="7"/>
      <c r="BV84" s="7"/>
      <c r="BW84" s="4"/>
      <c r="BX84" s="4"/>
      <c r="BY84" s="7"/>
      <c r="BZ84" s="4"/>
      <c r="CA84" s="8"/>
      <c r="CD84" s="4"/>
    </row>
    <row r="85" spans="1:82" ht="15" customHeight="1" x14ac:dyDescent="0.15">
      <c r="A85" s="59" t="s">
        <v>389</v>
      </c>
      <c r="B85" s="4" t="s">
        <v>73</v>
      </c>
      <c r="C85" s="16">
        <v>250000</v>
      </c>
      <c r="D85" s="38">
        <f>SUM($C$2:C85)</f>
        <v>18900000</v>
      </c>
      <c r="E85" s="20">
        <v>19</v>
      </c>
      <c r="F85" s="16">
        <f t="shared" si="4"/>
        <v>250000</v>
      </c>
      <c r="G85" s="36">
        <f t="shared" si="5"/>
        <v>250000</v>
      </c>
      <c r="H85" s="38">
        <f>SUM($G$2:G85)</f>
        <v>18900000</v>
      </c>
      <c r="I85" s="4">
        <v>822</v>
      </c>
      <c r="J85" s="50" t="s">
        <v>69</v>
      </c>
      <c r="K85" s="4"/>
      <c r="L85" s="4"/>
      <c r="M85" s="4"/>
      <c r="N85" s="4"/>
      <c r="O85" s="4"/>
      <c r="P85" s="10"/>
      <c r="Q85" s="10"/>
      <c r="R85" s="10"/>
      <c r="S85" s="10"/>
      <c r="T85" s="10"/>
      <c r="U85" s="5"/>
      <c r="V85" s="4"/>
      <c r="W85" s="4"/>
      <c r="X85" s="8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5"/>
      <c r="BS85" s="6"/>
      <c r="BT85" s="6"/>
      <c r="BU85" s="7"/>
      <c r="BV85" s="7"/>
      <c r="BW85" s="4"/>
      <c r="BX85" s="4"/>
      <c r="BY85" s="7"/>
      <c r="BZ85" s="4"/>
      <c r="CA85" s="8"/>
      <c r="CB85" s="5"/>
      <c r="CC85" s="5"/>
      <c r="CD85" s="4"/>
    </row>
    <row r="86" spans="1:82" ht="15" customHeight="1" x14ac:dyDescent="0.15">
      <c r="A86" s="59" t="s">
        <v>390</v>
      </c>
      <c r="B86" s="4" t="s">
        <v>73</v>
      </c>
      <c r="C86" s="16">
        <v>250000</v>
      </c>
      <c r="D86" s="38">
        <f>SUM($C$2:C86)</f>
        <v>19150000</v>
      </c>
      <c r="E86" s="20">
        <v>19</v>
      </c>
      <c r="F86" s="16">
        <f t="shared" si="4"/>
        <v>250000</v>
      </c>
      <c r="G86" s="36">
        <f t="shared" si="5"/>
        <v>250000</v>
      </c>
      <c r="H86" s="38">
        <f>SUM($G$2:G86)</f>
        <v>19150000</v>
      </c>
      <c r="I86" s="4">
        <v>490</v>
      </c>
      <c r="J86" s="50" t="s">
        <v>69</v>
      </c>
      <c r="K86" s="4"/>
      <c r="L86" s="4"/>
      <c r="M86" s="4"/>
      <c r="N86" s="4"/>
      <c r="O86" s="4"/>
      <c r="P86" s="10"/>
      <c r="Q86" s="10"/>
      <c r="R86" s="10"/>
      <c r="S86" s="10"/>
      <c r="T86" s="10"/>
      <c r="U86" s="5"/>
      <c r="V86" s="4"/>
      <c r="W86" s="4"/>
      <c r="X86" s="8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5"/>
      <c r="BS86" s="6"/>
      <c r="BT86" s="6"/>
      <c r="BU86" s="7"/>
      <c r="BV86" s="7"/>
      <c r="BW86" s="4"/>
      <c r="BX86" s="4"/>
      <c r="BY86" s="7"/>
      <c r="BZ86" s="4"/>
      <c r="CA86" s="8"/>
      <c r="CB86" s="5"/>
      <c r="CC86" s="5"/>
      <c r="CD86" s="4"/>
    </row>
    <row r="87" spans="1:82" ht="15" customHeight="1" x14ac:dyDescent="0.15">
      <c r="A87" s="59" t="s">
        <v>391</v>
      </c>
      <c r="B87" s="4" t="s">
        <v>73</v>
      </c>
      <c r="C87" s="16">
        <v>160000</v>
      </c>
      <c r="D87" s="38">
        <f>SUM($C$2:C87)</f>
        <v>19310000</v>
      </c>
      <c r="E87" s="20">
        <v>19</v>
      </c>
      <c r="F87" s="16">
        <f t="shared" si="4"/>
        <v>160000</v>
      </c>
      <c r="G87" s="36">
        <f t="shared" si="5"/>
        <v>160000</v>
      </c>
      <c r="H87" s="38">
        <f>SUM($G$2:G87)</f>
        <v>19310000</v>
      </c>
      <c r="I87" s="4">
        <v>535</v>
      </c>
      <c r="J87" s="50" t="s">
        <v>69</v>
      </c>
      <c r="K87" s="4"/>
      <c r="L87" s="4"/>
      <c r="M87" s="4"/>
      <c r="N87" s="4"/>
      <c r="O87" s="4"/>
      <c r="P87" s="10"/>
      <c r="Q87" s="10"/>
      <c r="R87" s="10"/>
      <c r="S87" s="10"/>
      <c r="T87" s="10"/>
      <c r="U87" s="5"/>
      <c r="V87" s="4"/>
      <c r="W87" s="4"/>
      <c r="X87" s="8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5"/>
      <c r="BS87" s="6"/>
      <c r="BT87" s="6"/>
      <c r="BU87" s="7"/>
      <c r="BV87" s="7"/>
      <c r="BW87" s="4"/>
      <c r="BX87" s="4"/>
      <c r="BY87" s="7"/>
      <c r="BZ87" s="4"/>
      <c r="CA87" s="8"/>
      <c r="CB87" s="5"/>
      <c r="CC87" s="5"/>
      <c r="CD87" s="4"/>
    </row>
    <row r="88" spans="1:82" ht="15" customHeight="1" x14ac:dyDescent="0.15">
      <c r="A88" s="59" t="s">
        <v>392</v>
      </c>
      <c r="B88" s="4" t="s">
        <v>72</v>
      </c>
      <c r="C88" s="16">
        <v>250000</v>
      </c>
      <c r="D88" s="38">
        <f>SUM($C$2:C88)</f>
        <v>19560000</v>
      </c>
      <c r="E88" s="20">
        <v>19</v>
      </c>
      <c r="F88" s="16">
        <f t="shared" si="4"/>
        <v>250000</v>
      </c>
      <c r="G88" s="36">
        <f t="shared" si="5"/>
        <v>250000</v>
      </c>
      <c r="H88" s="38">
        <f>SUM($G$2:G88)</f>
        <v>19560000</v>
      </c>
      <c r="I88" s="4">
        <v>754</v>
      </c>
      <c r="J88" s="50" t="s">
        <v>69</v>
      </c>
      <c r="K88" s="4"/>
      <c r="L88" s="4"/>
      <c r="M88" s="4"/>
      <c r="N88" s="4"/>
      <c r="O88" s="4"/>
      <c r="P88" s="10"/>
      <c r="Q88" s="10"/>
      <c r="R88" s="10"/>
      <c r="S88" s="10"/>
      <c r="T88" s="10"/>
      <c r="U88" s="5"/>
      <c r="V88" s="4"/>
      <c r="W88" s="4"/>
      <c r="X88" s="8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5"/>
      <c r="BS88" s="6"/>
      <c r="BT88" s="6"/>
      <c r="BU88" s="7"/>
      <c r="BV88" s="7"/>
      <c r="BW88" s="4"/>
      <c r="BX88" s="4"/>
      <c r="BY88" s="7"/>
      <c r="BZ88" s="4"/>
      <c r="CA88" s="8"/>
      <c r="CB88" s="5"/>
      <c r="CC88" s="5"/>
      <c r="CD88" s="4"/>
    </row>
    <row r="89" spans="1:82" ht="15" customHeight="1" x14ac:dyDescent="0.15">
      <c r="A89" s="59" t="s">
        <v>393</v>
      </c>
      <c r="B89" s="4" t="s">
        <v>73</v>
      </c>
      <c r="C89" s="16">
        <v>214000</v>
      </c>
      <c r="D89" s="38">
        <f>SUM($C$2:C89)</f>
        <v>19774000</v>
      </c>
      <c r="E89" s="20">
        <v>19</v>
      </c>
      <c r="F89" s="16">
        <f t="shared" si="4"/>
        <v>214000</v>
      </c>
      <c r="G89" s="36">
        <f t="shared" si="5"/>
        <v>214000</v>
      </c>
      <c r="H89" s="38">
        <f>SUM($G$2:G89)</f>
        <v>19774000</v>
      </c>
      <c r="I89" s="4">
        <v>381</v>
      </c>
      <c r="J89" s="50" t="s">
        <v>69</v>
      </c>
      <c r="K89" s="4"/>
      <c r="L89" s="4"/>
      <c r="M89" s="4"/>
      <c r="N89" s="4"/>
      <c r="O89" s="4"/>
      <c r="P89" s="10"/>
      <c r="Q89" s="10"/>
      <c r="R89" s="10"/>
      <c r="S89" s="10"/>
      <c r="T89" s="10"/>
      <c r="U89" s="5"/>
      <c r="V89" s="4"/>
      <c r="W89" s="4"/>
      <c r="X89" s="8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5"/>
      <c r="BS89" s="6"/>
      <c r="BT89" s="6"/>
      <c r="BU89" s="7"/>
      <c r="BV89" s="7"/>
      <c r="BW89" s="4"/>
      <c r="BX89" s="4"/>
      <c r="BY89" s="7"/>
      <c r="BZ89" s="4"/>
      <c r="CA89" s="8"/>
      <c r="CB89" s="5"/>
      <c r="CC89" s="5"/>
      <c r="CD89" s="4"/>
    </row>
    <row r="90" spans="1:82" ht="15" customHeight="1" x14ac:dyDescent="0.15">
      <c r="A90" s="59" t="s">
        <v>394</v>
      </c>
      <c r="B90" s="4" t="s">
        <v>73</v>
      </c>
      <c r="C90" s="16">
        <v>250000</v>
      </c>
      <c r="D90" s="38">
        <f>SUM($C$2:C90)</f>
        <v>20024000</v>
      </c>
      <c r="E90" s="20">
        <v>18</v>
      </c>
      <c r="G90" s="36"/>
      <c r="H90" s="38"/>
      <c r="I90" s="4">
        <v>966</v>
      </c>
      <c r="J90" s="50" t="s">
        <v>69</v>
      </c>
      <c r="K90" s="4"/>
      <c r="L90" s="4"/>
      <c r="M90" s="4"/>
      <c r="N90" s="4"/>
      <c r="O90" s="4"/>
      <c r="P90" s="10"/>
      <c r="Q90" s="10"/>
      <c r="R90" s="10"/>
      <c r="S90" s="10"/>
      <c r="T90" s="10"/>
      <c r="U90" s="5"/>
      <c r="V90" s="4"/>
      <c r="W90" s="4"/>
      <c r="X90" s="8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5"/>
      <c r="BS90" s="6"/>
      <c r="BT90" s="6"/>
      <c r="BU90" s="7"/>
      <c r="BV90" s="7"/>
      <c r="BW90" s="4"/>
      <c r="BX90" s="4"/>
      <c r="BY90" s="7"/>
      <c r="BZ90" s="4"/>
      <c r="CA90" s="8"/>
      <c r="CB90" s="5"/>
      <c r="CC90" s="5"/>
      <c r="CD90" s="4"/>
    </row>
    <row r="91" spans="1:82" ht="15" customHeight="1" x14ac:dyDescent="0.15">
      <c r="A91" s="59" t="s">
        <v>395</v>
      </c>
      <c r="B91" s="4" t="s">
        <v>71</v>
      </c>
      <c r="C91" s="15">
        <v>167000</v>
      </c>
      <c r="D91" s="38">
        <f>SUM($C$2:C91)</f>
        <v>20191000</v>
      </c>
      <c r="E91" s="20">
        <v>18</v>
      </c>
      <c r="G91" s="36"/>
      <c r="H91" s="38"/>
      <c r="I91" s="4">
        <v>803</v>
      </c>
      <c r="J91" s="50" t="s">
        <v>68</v>
      </c>
      <c r="K91" s="1"/>
      <c r="L91" s="4"/>
      <c r="M91" s="4"/>
      <c r="N91" s="4"/>
      <c r="O91" s="1"/>
      <c r="P91" s="10"/>
      <c r="Q91" s="10"/>
      <c r="R91" s="10"/>
      <c r="S91" s="10"/>
      <c r="T91" s="10"/>
      <c r="U91" s="2"/>
      <c r="V91" s="1"/>
      <c r="W91" s="1"/>
      <c r="X91" s="3"/>
      <c r="Y91" s="1"/>
      <c r="Z91" s="1"/>
      <c r="AA91" s="1"/>
      <c r="AB91" s="1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5"/>
      <c r="BS91" s="6"/>
      <c r="BT91" s="6"/>
      <c r="BU91" s="7"/>
      <c r="BV91" s="7"/>
      <c r="BW91" s="4"/>
      <c r="BX91" s="4"/>
      <c r="BY91" s="7"/>
      <c r="BZ91" s="4"/>
      <c r="CA91" s="8"/>
      <c r="CB91" s="5"/>
      <c r="CC91" s="5"/>
      <c r="CD91" s="4"/>
    </row>
    <row r="92" spans="1:82" ht="15" customHeight="1" x14ac:dyDescent="0.15">
      <c r="A92" s="59" t="s">
        <v>396</v>
      </c>
      <c r="B92" s="4" t="s">
        <v>72</v>
      </c>
      <c r="C92" s="16">
        <v>170000</v>
      </c>
      <c r="D92" s="38">
        <f>SUM($C$2:C92)</f>
        <v>20361000</v>
      </c>
      <c r="E92" s="20">
        <v>18</v>
      </c>
      <c r="G92" s="36"/>
      <c r="H92" s="38"/>
      <c r="I92" s="4">
        <v>612</v>
      </c>
      <c r="J92" s="50" t="s">
        <v>69</v>
      </c>
      <c r="K92" s="4"/>
      <c r="L92" s="4"/>
      <c r="M92" s="4"/>
      <c r="N92" s="4"/>
      <c r="O92" s="4"/>
      <c r="P92" s="10"/>
      <c r="Q92" s="10"/>
      <c r="R92" s="10"/>
      <c r="S92" s="10"/>
      <c r="T92" s="10"/>
      <c r="U92" s="5"/>
      <c r="V92" s="4"/>
      <c r="W92" s="4"/>
      <c r="X92" s="8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5"/>
      <c r="BS92" s="6"/>
      <c r="BT92" s="6"/>
      <c r="BU92" s="7"/>
      <c r="BV92" s="7"/>
      <c r="BW92" s="4"/>
      <c r="BX92" s="4"/>
      <c r="BY92" s="7"/>
      <c r="BZ92" s="4"/>
      <c r="CA92" s="8"/>
      <c r="CD92" s="4"/>
    </row>
    <row r="93" spans="1:82" ht="15" customHeight="1" x14ac:dyDescent="0.15">
      <c r="A93" s="59" t="s">
        <v>397</v>
      </c>
      <c r="B93" s="4" t="s">
        <v>70</v>
      </c>
      <c r="C93" s="16">
        <v>250000</v>
      </c>
      <c r="D93" s="38">
        <f>SUM($C$2:C93)</f>
        <v>20611000</v>
      </c>
      <c r="E93" s="20">
        <v>18</v>
      </c>
      <c r="G93" s="36"/>
      <c r="H93" s="38"/>
      <c r="I93" s="4">
        <v>685</v>
      </c>
      <c r="J93" s="50" t="s">
        <v>68</v>
      </c>
      <c r="K93" s="4"/>
      <c r="L93" s="4"/>
      <c r="M93" s="4"/>
      <c r="N93" s="4"/>
      <c r="O93" s="4"/>
      <c r="P93" s="10"/>
      <c r="Q93" s="10"/>
      <c r="R93" s="10"/>
      <c r="S93" s="10"/>
      <c r="T93" s="10"/>
      <c r="U93" s="5"/>
      <c r="V93" s="4"/>
      <c r="W93" s="4"/>
      <c r="X93" s="8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5"/>
      <c r="BS93" s="6"/>
      <c r="BT93" s="6"/>
      <c r="BU93" s="7"/>
      <c r="BV93" s="7"/>
      <c r="BW93" s="4"/>
      <c r="BX93" s="4"/>
      <c r="BY93" s="7"/>
      <c r="BZ93" s="4"/>
      <c r="CA93" s="8"/>
      <c r="CB93" s="5"/>
      <c r="CC93" s="5"/>
      <c r="CD93" s="4"/>
    </row>
    <row r="94" spans="1:82" ht="15" customHeight="1" x14ac:dyDescent="0.15">
      <c r="A94" s="59" t="s">
        <v>398</v>
      </c>
      <c r="B94" s="4" t="s">
        <v>71</v>
      </c>
      <c r="C94" s="16">
        <v>250000</v>
      </c>
      <c r="D94" s="38">
        <f>SUM($C$2:C94)</f>
        <v>20861000</v>
      </c>
      <c r="E94" s="20">
        <v>18</v>
      </c>
      <c r="G94" s="36"/>
      <c r="H94" s="38"/>
      <c r="I94" s="4">
        <v>868</v>
      </c>
      <c r="J94" s="50" t="s">
        <v>68</v>
      </c>
      <c r="K94" s="4"/>
      <c r="L94" s="4"/>
      <c r="M94" s="4"/>
      <c r="N94" s="4"/>
      <c r="O94" s="4"/>
      <c r="P94" s="10"/>
      <c r="Q94" s="10"/>
      <c r="R94" s="10"/>
      <c r="S94" s="10"/>
      <c r="T94" s="10"/>
      <c r="U94" s="5"/>
      <c r="V94" s="4"/>
      <c r="W94" s="4"/>
      <c r="X94" s="8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5"/>
      <c r="BS94" s="6"/>
      <c r="BT94" s="6"/>
      <c r="BU94" s="7"/>
      <c r="BV94" s="7"/>
      <c r="BW94" s="4"/>
      <c r="BX94" s="4"/>
      <c r="BY94" s="7"/>
      <c r="BZ94" s="4"/>
      <c r="CA94" s="8"/>
      <c r="CB94" s="5"/>
      <c r="CC94" s="5"/>
      <c r="CD94" s="4"/>
    </row>
    <row r="95" spans="1:82" ht="15" customHeight="1" x14ac:dyDescent="0.15">
      <c r="A95" s="59" t="s">
        <v>399</v>
      </c>
      <c r="B95" s="4" t="s">
        <v>70</v>
      </c>
      <c r="C95" s="16">
        <v>250000</v>
      </c>
      <c r="D95" s="38">
        <f>SUM($C$2:C95)</f>
        <v>21111000</v>
      </c>
      <c r="E95" s="20">
        <v>18</v>
      </c>
      <c r="G95" s="36"/>
      <c r="H95" s="38"/>
      <c r="I95" s="4">
        <v>631</v>
      </c>
      <c r="J95" s="50" t="s">
        <v>68</v>
      </c>
      <c r="K95" s="4"/>
      <c r="L95" s="4"/>
      <c r="M95" s="4"/>
      <c r="N95" s="4"/>
      <c r="O95" s="4"/>
      <c r="P95" s="10"/>
      <c r="Q95" s="10"/>
      <c r="R95" s="10"/>
      <c r="S95" s="10"/>
      <c r="T95" s="10"/>
      <c r="U95" s="5"/>
      <c r="V95" s="4"/>
      <c r="W95" s="4"/>
      <c r="X95" s="8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5"/>
      <c r="BS95" s="6"/>
      <c r="BT95" s="6"/>
      <c r="BU95" s="7"/>
      <c r="BV95" s="7"/>
      <c r="BW95" s="4"/>
      <c r="BX95" s="4"/>
      <c r="BY95" s="7"/>
      <c r="BZ95" s="4"/>
      <c r="CA95" s="8"/>
      <c r="CD95" s="4"/>
    </row>
    <row r="96" spans="1:82" ht="15" customHeight="1" x14ac:dyDescent="0.15">
      <c r="A96" s="59" t="s">
        <v>400</v>
      </c>
      <c r="B96" s="4" t="s">
        <v>72</v>
      </c>
      <c r="C96" s="16">
        <v>163000</v>
      </c>
      <c r="D96" s="38">
        <f>SUM($C$2:C96)</f>
        <v>21274000</v>
      </c>
      <c r="E96" s="20">
        <v>18</v>
      </c>
      <c r="G96" s="36"/>
      <c r="H96" s="38"/>
      <c r="I96" s="4">
        <v>743</v>
      </c>
      <c r="J96" s="50" t="s">
        <v>69</v>
      </c>
      <c r="K96" s="4"/>
      <c r="L96" s="4"/>
      <c r="M96" s="4"/>
      <c r="N96" s="4"/>
      <c r="O96" s="4"/>
      <c r="P96" s="10"/>
      <c r="Q96" s="10"/>
      <c r="R96" s="10"/>
      <c r="S96" s="10"/>
      <c r="T96" s="10"/>
      <c r="U96" s="5"/>
      <c r="V96" s="4"/>
      <c r="W96" s="4"/>
      <c r="X96" s="8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5"/>
      <c r="BS96" s="6"/>
      <c r="BT96" s="6"/>
      <c r="BU96" s="7"/>
      <c r="BV96" s="7"/>
      <c r="BW96" s="4"/>
      <c r="BX96" s="4"/>
      <c r="BY96" s="7"/>
      <c r="BZ96" s="4"/>
      <c r="CA96" s="8"/>
      <c r="CD96" s="4"/>
    </row>
    <row r="97" spans="1:82" ht="15" customHeight="1" x14ac:dyDescent="0.15">
      <c r="A97" s="59" t="s">
        <v>401</v>
      </c>
      <c r="B97" s="4" t="s">
        <v>74</v>
      </c>
      <c r="C97" s="15">
        <v>250000</v>
      </c>
      <c r="D97" s="38">
        <f>SUM($C$2:C97)</f>
        <v>21524000</v>
      </c>
      <c r="E97" s="20">
        <v>18</v>
      </c>
      <c r="G97" s="36"/>
      <c r="H97" s="38"/>
      <c r="I97" s="4">
        <v>723</v>
      </c>
      <c r="J97" s="50" t="s">
        <v>69</v>
      </c>
      <c r="K97" s="1"/>
      <c r="L97" s="4"/>
      <c r="M97" s="4"/>
      <c r="N97" s="4"/>
      <c r="O97" s="1"/>
      <c r="P97" s="10"/>
      <c r="Q97" s="10"/>
      <c r="R97" s="10"/>
      <c r="S97" s="10"/>
      <c r="T97" s="10"/>
      <c r="U97" s="2"/>
      <c r="V97" s="1"/>
      <c r="W97" s="1"/>
      <c r="X97" s="3"/>
      <c r="Y97" s="1"/>
      <c r="Z97" s="1"/>
      <c r="AA97" s="1"/>
      <c r="AB97" s="1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5"/>
      <c r="BS97" s="6"/>
      <c r="BT97" s="6"/>
      <c r="BU97" s="7"/>
      <c r="BV97" s="7"/>
      <c r="BW97" s="4"/>
      <c r="BX97" s="4"/>
      <c r="BY97" s="7"/>
      <c r="BZ97" s="4"/>
      <c r="CA97" s="8"/>
      <c r="CB97" s="5"/>
      <c r="CC97" s="5"/>
      <c r="CD97" s="4"/>
    </row>
    <row r="98" spans="1:82" ht="15" customHeight="1" x14ac:dyDescent="0.15">
      <c r="A98" s="59" t="s">
        <v>402</v>
      </c>
      <c r="B98" s="4" t="s">
        <v>71</v>
      </c>
      <c r="C98" s="16">
        <v>250000</v>
      </c>
      <c r="D98" s="38">
        <f>SUM($C$2:C98)</f>
        <v>21774000</v>
      </c>
      <c r="E98" s="20">
        <v>18</v>
      </c>
      <c r="G98" s="36"/>
      <c r="H98" s="38"/>
      <c r="I98" s="4">
        <v>596</v>
      </c>
      <c r="J98" s="50" t="s">
        <v>68</v>
      </c>
      <c r="K98" s="4"/>
      <c r="L98" s="4"/>
      <c r="M98" s="4"/>
      <c r="N98" s="4"/>
      <c r="O98" s="4"/>
      <c r="P98" s="10"/>
      <c r="Q98" s="10"/>
      <c r="R98" s="10"/>
      <c r="S98" s="10"/>
      <c r="T98" s="10"/>
      <c r="U98" s="5"/>
      <c r="V98" s="4"/>
      <c r="W98" s="4"/>
      <c r="X98" s="8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5"/>
      <c r="BS98" s="6"/>
      <c r="BT98" s="6"/>
      <c r="BU98" s="7"/>
      <c r="BV98" s="7"/>
      <c r="BW98" s="4"/>
      <c r="BX98" s="4"/>
      <c r="BY98" s="7"/>
      <c r="BZ98" s="4"/>
      <c r="CA98" s="8"/>
      <c r="CD98" s="4"/>
    </row>
    <row r="99" spans="1:82" ht="15" customHeight="1" x14ac:dyDescent="0.15">
      <c r="A99" s="59" t="s">
        <v>403</v>
      </c>
      <c r="B99" s="4" t="s">
        <v>73</v>
      </c>
      <c r="C99" s="16">
        <v>197000</v>
      </c>
      <c r="D99" s="38">
        <f>SUM($C$2:C99)</f>
        <v>21971000</v>
      </c>
      <c r="E99" s="20">
        <v>18</v>
      </c>
      <c r="G99" s="36"/>
      <c r="H99" s="38"/>
      <c r="I99" s="4">
        <v>301</v>
      </c>
      <c r="J99" s="50" t="s">
        <v>69</v>
      </c>
      <c r="K99" s="4"/>
      <c r="L99" s="4"/>
      <c r="M99" s="4"/>
      <c r="N99" s="4"/>
      <c r="O99" s="4"/>
      <c r="P99" s="10"/>
      <c r="Q99" s="10"/>
      <c r="R99" s="10"/>
      <c r="S99" s="10"/>
      <c r="T99" s="10"/>
      <c r="U99" s="5"/>
      <c r="V99" s="4"/>
      <c r="W99" s="4"/>
      <c r="X99" s="8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5"/>
      <c r="BS99" s="6"/>
      <c r="BT99" s="6"/>
      <c r="BU99" s="7"/>
      <c r="BV99" s="7"/>
      <c r="BW99" s="4"/>
      <c r="BX99" s="4"/>
      <c r="BY99" s="7"/>
      <c r="BZ99" s="4"/>
      <c r="CA99" s="8"/>
      <c r="CB99" s="5"/>
      <c r="CC99" s="5"/>
      <c r="CD99" s="4"/>
    </row>
    <row r="100" spans="1:82" ht="15" customHeight="1" x14ac:dyDescent="0.15">
      <c r="A100" s="59" t="s">
        <v>404</v>
      </c>
      <c r="B100" s="4" t="s">
        <v>70</v>
      </c>
      <c r="C100" s="16">
        <v>250000</v>
      </c>
      <c r="D100" s="38">
        <f>SUM($C$2:C100)</f>
        <v>22221000</v>
      </c>
      <c r="E100" s="20">
        <v>18</v>
      </c>
      <c r="G100" s="36"/>
      <c r="H100" s="38"/>
      <c r="I100" s="4">
        <v>171</v>
      </c>
      <c r="J100" s="50" t="s">
        <v>68</v>
      </c>
      <c r="K100" s="4"/>
      <c r="L100" s="4"/>
      <c r="M100" s="4"/>
      <c r="N100" s="4"/>
      <c r="O100" s="4"/>
      <c r="P100" s="10"/>
      <c r="Q100" s="10"/>
      <c r="R100" s="10"/>
      <c r="S100" s="10"/>
      <c r="T100" s="10"/>
      <c r="U100" s="5"/>
      <c r="V100" s="4"/>
      <c r="W100" s="4"/>
      <c r="X100" s="8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5"/>
      <c r="BS100" s="6"/>
      <c r="BT100" s="6"/>
      <c r="BU100" s="7"/>
      <c r="BV100" s="7"/>
      <c r="BW100" s="4"/>
      <c r="BX100" s="4"/>
      <c r="BY100" s="7"/>
      <c r="BZ100" s="4"/>
      <c r="CA100" s="8"/>
      <c r="CB100" s="5"/>
      <c r="CC100" s="5"/>
      <c r="CD100" s="4"/>
    </row>
    <row r="101" spans="1:82" ht="15" customHeight="1" x14ac:dyDescent="0.15">
      <c r="A101" s="59" t="s">
        <v>405</v>
      </c>
      <c r="B101" s="4" t="s">
        <v>72</v>
      </c>
      <c r="C101" s="16">
        <v>217000</v>
      </c>
      <c r="D101" s="38">
        <f>SUM($C$2:C101)</f>
        <v>22438000</v>
      </c>
      <c r="E101" s="20">
        <v>18</v>
      </c>
      <c r="G101" s="36"/>
      <c r="H101" s="38"/>
      <c r="I101" s="4">
        <v>970</v>
      </c>
      <c r="J101" s="50" t="s">
        <v>69</v>
      </c>
      <c r="K101" s="4"/>
      <c r="L101" s="4"/>
      <c r="M101" s="4"/>
      <c r="N101" s="4"/>
      <c r="O101" s="4"/>
      <c r="P101" s="10"/>
      <c r="Q101" s="10"/>
      <c r="R101" s="10"/>
      <c r="S101" s="10"/>
      <c r="T101" s="10"/>
      <c r="U101" s="5"/>
      <c r="V101" s="4"/>
      <c r="W101" s="4"/>
      <c r="X101" s="8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5"/>
      <c r="BS101" s="6"/>
      <c r="BT101" s="6"/>
      <c r="BU101" s="7"/>
      <c r="BV101" s="7"/>
      <c r="BW101" s="4"/>
      <c r="BX101" s="4"/>
      <c r="BY101" s="7"/>
      <c r="BZ101" s="4"/>
      <c r="CA101" s="8"/>
      <c r="CB101" s="5"/>
      <c r="CC101" s="5"/>
      <c r="CD101" s="4"/>
    </row>
    <row r="102" spans="1:82" ht="15" customHeight="1" x14ac:dyDescent="0.15">
      <c r="A102" s="59" t="s">
        <v>406</v>
      </c>
      <c r="B102" s="4" t="s">
        <v>67</v>
      </c>
      <c r="C102" s="16">
        <v>250000</v>
      </c>
      <c r="D102" s="38">
        <f>SUM($C$2:C102)</f>
        <v>22688000</v>
      </c>
      <c r="E102" s="20">
        <v>18</v>
      </c>
      <c r="G102" s="36"/>
      <c r="H102" s="38"/>
      <c r="I102" s="4">
        <v>600</v>
      </c>
      <c r="J102" s="50" t="s">
        <v>69</v>
      </c>
      <c r="K102" s="4"/>
      <c r="L102" s="4"/>
      <c r="M102" s="4"/>
      <c r="N102" s="4"/>
      <c r="O102" s="4"/>
      <c r="P102" s="10"/>
      <c r="Q102" s="10"/>
      <c r="R102" s="10"/>
      <c r="S102" s="10"/>
      <c r="T102" s="10"/>
      <c r="U102" s="5"/>
      <c r="V102" s="4"/>
      <c r="W102" s="4"/>
      <c r="X102" s="8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5"/>
      <c r="BS102" s="6"/>
      <c r="BT102" s="6"/>
      <c r="BU102" s="7"/>
      <c r="BV102" s="7"/>
      <c r="BW102" s="4"/>
      <c r="BX102" s="4"/>
      <c r="BY102" s="7"/>
      <c r="BZ102" s="4"/>
      <c r="CA102" s="8"/>
      <c r="CB102" s="5"/>
      <c r="CC102" s="5"/>
      <c r="CD102" s="4"/>
    </row>
    <row r="103" spans="1:82" ht="15" customHeight="1" x14ac:dyDescent="0.15">
      <c r="A103" s="59" t="s">
        <v>407</v>
      </c>
      <c r="B103" s="4" t="s">
        <v>70</v>
      </c>
      <c r="C103" s="16">
        <v>250000</v>
      </c>
      <c r="D103" s="38">
        <f>SUM($C$2:C103)</f>
        <v>22938000</v>
      </c>
      <c r="E103" s="20">
        <v>18</v>
      </c>
      <c r="G103" s="36"/>
      <c r="H103" s="38"/>
      <c r="I103" s="4">
        <v>745</v>
      </c>
      <c r="J103" s="50" t="s">
        <v>68</v>
      </c>
      <c r="K103" s="4"/>
      <c r="L103" s="4"/>
      <c r="M103" s="4"/>
      <c r="N103" s="4"/>
      <c r="O103" s="4"/>
      <c r="P103" s="10"/>
      <c r="Q103" s="10"/>
      <c r="R103" s="10"/>
      <c r="S103" s="10"/>
      <c r="T103" s="10"/>
      <c r="U103" s="5"/>
      <c r="V103" s="4"/>
      <c r="W103" s="4"/>
      <c r="X103" s="8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5"/>
      <c r="BS103" s="6"/>
      <c r="BT103" s="6"/>
      <c r="BU103" s="7"/>
      <c r="BV103" s="7"/>
      <c r="BW103" s="4"/>
      <c r="BX103" s="4"/>
      <c r="BY103" s="7"/>
      <c r="BZ103" s="4"/>
      <c r="CA103" s="8"/>
      <c r="CB103" s="5"/>
      <c r="CC103" s="5"/>
      <c r="CD103" s="4"/>
    </row>
    <row r="104" spans="1:82" ht="15" customHeight="1" x14ac:dyDescent="0.15">
      <c r="A104" s="59" t="s">
        <v>408</v>
      </c>
      <c r="B104" s="4" t="s">
        <v>72</v>
      </c>
      <c r="C104" s="16">
        <v>103000</v>
      </c>
      <c r="D104" s="38">
        <f>SUM($C$2:C104)</f>
        <v>23041000</v>
      </c>
      <c r="E104" s="20">
        <v>18</v>
      </c>
      <c r="G104" s="36"/>
      <c r="H104" s="38"/>
      <c r="I104" s="4">
        <v>506</v>
      </c>
      <c r="J104" s="50" t="s">
        <v>69</v>
      </c>
      <c r="K104" s="4"/>
      <c r="L104" s="4"/>
      <c r="M104" s="4"/>
      <c r="N104" s="4"/>
      <c r="O104" s="4"/>
      <c r="P104" s="10"/>
      <c r="Q104" s="10"/>
      <c r="R104" s="10"/>
      <c r="S104" s="10"/>
      <c r="T104" s="10"/>
      <c r="U104" s="5"/>
      <c r="V104" s="4"/>
      <c r="W104" s="4"/>
      <c r="X104" s="8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5"/>
      <c r="BS104" s="6"/>
      <c r="BT104" s="6"/>
      <c r="BU104" s="7"/>
      <c r="BV104" s="7"/>
      <c r="BW104" s="4"/>
      <c r="BX104" s="4"/>
      <c r="BY104" s="7"/>
      <c r="BZ104" s="4"/>
      <c r="CA104" s="8"/>
      <c r="CD104" s="4"/>
    </row>
    <row r="105" spans="1:82" ht="15" customHeight="1" x14ac:dyDescent="0.15">
      <c r="A105" s="59" t="s">
        <v>409</v>
      </c>
      <c r="B105" s="4" t="s">
        <v>74</v>
      </c>
      <c r="C105" s="16">
        <v>180000</v>
      </c>
      <c r="D105" s="38">
        <f>SUM($C$2:C105)</f>
        <v>23221000</v>
      </c>
      <c r="E105" s="20">
        <v>17</v>
      </c>
      <c r="G105" s="36"/>
      <c r="H105" s="38"/>
      <c r="I105" s="4">
        <v>780</v>
      </c>
      <c r="J105" s="50" t="s">
        <v>69</v>
      </c>
      <c r="K105" s="4"/>
      <c r="L105" s="4"/>
      <c r="M105" s="4"/>
      <c r="N105" s="4"/>
      <c r="O105" s="4"/>
      <c r="P105" s="10"/>
      <c r="Q105" s="10"/>
      <c r="R105" s="10"/>
      <c r="S105" s="10"/>
      <c r="T105" s="10"/>
      <c r="U105" s="5"/>
      <c r="V105" s="4"/>
      <c r="W105" s="4"/>
      <c r="X105" s="8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5"/>
      <c r="BS105" s="6"/>
      <c r="BT105" s="6"/>
      <c r="BU105" s="7"/>
      <c r="BV105" s="7"/>
      <c r="BW105" s="4"/>
      <c r="BX105" s="4"/>
      <c r="BY105" s="7"/>
      <c r="BZ105" s="4"/>
      <c r="CA105" s="8"/>
      <c r="CB105" s="5"/>
      <c r="CC105" s="5"/>
      <c r="CD105" s="4"/>
    </row>
    <row r="106" spans="1:82" ht="15" customHeight="1" x14ac:dyDescent="0.15">
      <c r="A106" s="59" t="s">
        <v>410</v>
      </c>
      <c r="B106" s="4" t="s">
        <v>71</v>
      </c>
      <c r="C106" s="15">
        <v>250000</v>
      </c>
      <c r="D106" s="38">
        <f>SUM($C$2:C106)</f>
        <v>23471000</v>
      </c>
      <c r="E106" s="20">
        <v>16</v>
      </c>
      <c r="G106" s="36"/>
      <c r="H106" s="38"/>
      <c r="I106" s="4">
        <v>1158</v>
      </c>
      <c r="J106" s="50" t="s">
        <v>68</v>
      </c>
      <c r="K106" s="1"/>
      <c r="L106" s="4"/>
      <c r="M106" s="4"/>
      <c r="N106" s="4"/>
      <c r="O106" s="1"/>
      <c r="P106" s="10"/>
      <c r="Q106" s="10"/>
      <c r="R106" s="10"/>
      <c r="S106" s="10"/>
      <c r="T106" s="10"/>
      <c r="U106" s="2"/>
      <c r="V106" s="1"/>
      <c r="W106" s="1"/>
      <c r="X106" s="3"/>
      <c r="Y106" s="1"/>
      <c r="Z106" s="1"/>
      <c r="AA106" s="1"/>
      <c r="AB106" s="1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5"/>
      <c r="BS106" s="6"/>
      <c r="BT106" s="6"/>
      <c r="BU106" s="7"/>
      <c r="BV106" s="7"/>
      <c r="BW106" s="4"/>
      <c r="BX106" s="4"/>
      <c r="BY106" s="7"/>
      <c r="BZ106" s="4"/>
      <c r="CA106" s="8"/>
      <c r="CB106" s="5"/>
      <c r="CC106" s="5"/>
      <c r="CD106" s="4"/>
    </row>
    <row r="107" spans="1:82" ht="15" customHeight="1" x14ac:dyDescent="0.15">
      <c r="A107" s="59" t="s">
        <v>411</v>
      </c>
      <c r="B107" s="4" t="s">
        <v>72</v>
      </c>
      <c r="C107" s="16">
        <v>250000</v>
      </c>
      <c r="D107" s="38">
        <f>SUM($C$2:C107)</f>
        <v>23721000</v>
      </c>
      <c r="E107" s="20">
        <v>16</v>
      </c>
      <c r="G107" s="36"/>
      <c r="H107" s="38"/>
      <c r="I107" s="4">
        <v>1459</v>
      </c>
      <c r="J107" s="50" t="s">
        <v>69</v>
      </c>
      <c r="K107" s="4"/>
      <c r="L107" s="4"/>
      <c r="M107" s="4"/>
      <c r="N107" s="4"/>
      <c r="O107" s="4"/>
      <c r="P107" s="10"/>
      <c r="Q107" s="10"/>
      <c r="R107" s="10"/>
      <c r="S107" s="10"/>
      <c r="T107" s="10"/>
      <c r="U107" s="5"/>
      <c r="V107" s="4"/>
      <c r="W107" s="4"/>
      <c r="X107" s="8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5"/>
      <c r="BS107" s="6"/>
      <c r="BT107" s="6"/>
      <c r="BU107" s="7"/>
      <c r="BV107" s="7"/>
      <c r="BW107" s="4"/>
      <c r="BX107" s="4"/>
      <c r="BY107" s="7"/>
      <c r="BZ107" s="4"/>
      <c r="CA107" s="8"/>
      <c r="CB107" s="5"/>
      <c r="CC107" s="5"/>
      <c r="CD107" s="4"/>
    </row>
    <row r="108" spans="1:82" ht="15" customHeight="1" x14ac:dyDescent="0.15">
      <c r="A108" s="59" t="s">
        <v>412</v>
      </c>
      <c r="B108" s="4" t="s">
        <v>73</v>
      </c>
      <c r="C108" s="16">
        <v>250000</v>
      </c>
      <c r="D108" s="38">
        <f>SUM($C$2:C108)</f>
        <v>23971000</v>
      </c>
      <c r="E108" s="20">
        <v>16</v>
      </c>
      <c r="G108" s="36"/>
      <c r="H108" s="38"/>
      <c r="I108" s="4">
        <v>1129</v>
      </c>
      <c r="J108" s="50" t="s">
        <v>69</v>
      </c>
      <c r="K108" s="4"/>
      <c r="L108" s="4"/>
      <c r="M108" s="4"/>
      <c r="N108" s="4"/>
      <c r="O108" s="4"/>
      <c r="P108" s="10"/>
      <c r="Q108" s="10"/>
      <c r="R108" s="10"/>
      <c r="S108" s="10"/>
      <c r="T108" s="10"/>
      <c r="U108" s="5"/>
      <c r="V108" s="4"/>
      <c r="W108" s="4"/>
      <c r="X108" s="8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5"/>
      <c r="BS108" s="6"/>
      <c r="BT108" s="6"/>
      <c r="BU108" s="7"/>
      <c r="BV108" s="7"/>
      <c r="BW108" s="4"/>
      <c r="BX108" s="4"/>
      <c r="BY108" s="7"/>
      <c r="BZ108" s="4"/>
      <c r="CA108" s="8"/>
      <c r="CB108" s="5"/>
      <c r="CC108" s="5"/>
      <c r="CD108" s="4"/>
    </row>
    <row r="109" spans="1:82" ht="15" customHeight="1" x14ac:dyDescent="0.15">
      <c r="A109" s="59" t="s">
        <v>413</v>
      </c>
      <c r="B109" s="4" t="s">
        <v>72</v>
      </c>
      <c r="C109" s="16">
        <v>250000</v>
      </c>
      <c r="D109" s="38">
        <f>SUM($C$2:C109)</f>
        <v>24221000</v>
      </c>
      <c r="E109" s="20">
        <v>16</v>
      </c>
      <c r="G109" s="36"/>
      <c r="H109" s="38"/>
      <c r="I109" s="4">
        <v>693</v>
      </c>
      <c r="J109" s="50" t="s">
        <v>69</v>
      </c>
      <c r="K109" s="4"/>
      <c r="L109" s="4"/>
      <c r="M109" s="4"/>
      <c r="N109" s="4"/>
      <c r="O109" s="4"/>
      <c r="P109" s="10"/>
      <c r="Q109" s="10"/>
      <c r="R109" s="10"/>
      <c r="S109" s="10"/>
      <c r="T109" s="10"/>
      <c r="U109" s="5"/>
      <c r="V109" s="4"/>
      <c r="W109" s="4"/>
      <c r="X109" s="8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5"/>
      <c r="BS109" s="6"/>
      <c r="BT109" s="6"/>
      <c r="BU109" s="7"/>
      <c r="BV109" s="7"/>
      <c r="BW109" s="4"/>
      <c r="BX109" s="4"/>
      <c r="BY109" s="7"/>
      <c r="BZ109" s="4"/>
      <c r="CA109" s="8"/>
      <c r="CD109" s="4"/>
    </row>
    <row r="110" spans="1:82" ht="15" customHeight="1" x14ac:dyDescent="0.15">
      <c r="A110" s="59" t="s">
        <v>414</v>
      </c>
      <c r="B110" s="4" t="s">
        <v>72</v>
      </c>
      <c r="C110" s="15">
        <v>250000</v>
      </c>
      <c r="D110" s="38">
        <f>SUM($C$2:C110)</f>
        <v>24471000</v>
      </c>
      <c r="E110" s="20">
        <v>16</v>
      </c>
      <c r="G110" s="36"/>
      <c r="H110" s="38"/>
      <c r="I110" s="4">
        <v>713</v>
      </c>
      <c r="J110" s="50" t="s">
        <v>69</v>
      </c>
      <c r="K110" s="1"/>
      <c r="L110" s="4"/>
      <c r="M110" s="4"/>
      <c r="N110" s="4"/>
      <c r="O110" s="1"/>
      <c r="P110" s="10"/>
      <c r="Q110" s="10"/>
      <c r="R110" s="10"/>
      <c r="S110" s="10"/>
      <c r="T110" s="10"/>
      <c r="U110" s="2"/>
      <c r="V110" s="1"/>
      <c r="W110" s="1"/>
      <c r="X110" s="3"/>
      <c r="Y110" s="1"/>
      <c r="Z110" s="1"/>
      <c r="AA110" s="1"/>
      <c r="AB110" s="1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5"/>
      <c r="BS110" s="6"/>
      <c r="BT110" s="6"/>
      <c r="BU110" s="7"/>
      <c r="BV110" s="7"/>
      <c r="BW110" s="4"/>
      <c r="BX110" s="4"/>
      <c r="BY110" s="7"/>
      <c r="BZ110" s="4"/>
      <c r="CA110" s="8"/>
      <c r="CB110" s="5"/>
      <c r="CC110" s="5"/>
      <c r="CD110" s="4"/>
    </row>
    <row r="111" spans="1:82" ht="15" customHeight="1" x14ac:dyDescent="0.15">
      <c r="A111" s="59" t="s">
        <v>415</v>
      </c>
      <c r="B111" s="4" t="s">
        <v>72</v>
      </c>
      <c r="C111" s="16">
        <v>250000</v>
      </c>
      <c r="D111" s="38">
        <f>SUM($C$2:C111)</f>
        <v>24721000</v>
      </c>
      <c r="E111" s="20">
        <v>16</v>
      </c>
      <c r="G111" s="36"/>
      <c r="H111" s="38"/>
      <c r="I111" s="4">
        <v>1100</v>
      </c>
      <c r="J111" s="50" t="s">
        <v>69</v>
      </c>
      <c r="K111" s="4"/>
      <c r="L111" s="4"/>
      <c r="M111" s="4"/>
      <c r="N111" s="4"/>
      <c r="O111" s="4"/>
      <c r="P111" s="10"/>
      <c r="Q111" s="10"/>
      <c r="R111" s="10"/>
      <c r="S111" s="10"/>
      <c r="T111" s="10"/>
      <c r="U111" s="5"/>
      <c r="V111" s="4"/>
      <c r="W111" s="4"/>
      <c r="X111" s="8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5"/>
      <c r="BS111" s="6"/>
      <c r="BT111" s="6"/>
      <c r="BU111" s="7"/>
      <c r="BV111" s="7"/>
      <c r="BW111" s="4"/>
      <c r="BX111" s="4"/>
      <c r="BY111" s="7"/>
      <c r="BZ111" s="4"/>
      <c r="CA111" s="8"/>
      <c r="CD111" s="4"/>
    </row>
    <row r="112" spans="1:82" ht="15" customHeight="1" x14ac:dyDescent="0.15">
      <c r="A112" s="59" t="s">
        <v>416</v>
      </c>
      <c r="B112" s="4" t="s">
        <v>70</v>
      </c>
      <c r="C112" s="16">
        <v>190000</v>
      </c>
      <c r="D112" s="38">
        <f>SUM($C$2:C112)</f>
        <v>24911000</v>
      </c>
      <c r="E112" s="20">
        <v>16</v>
      </c>
      <c r="G112" s="36"/>
      <c r="H112" s="38"/>
      <c r="I112" s="4">
        <v>1258</v>
      </c>
      <c r="J112" s="50" t="s">
        <v>68</v>
      </c>
      <c r="K112" s="4"/>
      <c r="L112" s="4"/>
      <c r="M112" s="4"/>
      <c r="N112" s="4"/>
      <c r="O112" s="4"/>
      <c r="P112" s="10"/>
      <c r="Q112" s="10"/>
      <c r="R112" s="10"/>
      <c r="S112" s="10"/>
      <c r="T112" s="10"/>
      <c r="U112" s="5"/>
      <c r="V112" s="4"/>
      <c r="W112" s="4"/>
      <c r="X112" s="8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5"/>
      <c r="BS112" s="6"/>
      <c r="BT112" s="6"/>
      <c r="BU112" s="7"/>
      <c r="BV112" s="7"/>
      <c r="BW112" s="4"/>
      <c r="BX112" s="4"/>
      <c r="BY112" s="7"/>
      <c r="BZ112" s="4"/>
      <c r="CA112" s="8"/>
      <c r="CD112" s="4"/>
    </row>
    <row r="113" spans="1:82" ht="15" customHeight="1" x14ac:dyDescent="0.15">
      <c r="A113" s="59" t="s">
        <v>417</v>
      </c>
      <c r="B113" s="4" t="s">
        <v>73</v>
      </c>
      <c r="C113" s="16">
        <v>250000</v>
      </c>
      <c r="D113" s="38">
        <f>SUM($C$2:C113)</f>
        <v>25161000</v>
      </c>
      <c r="E113" s="20">
        <v>16</v>
      </c>
      <c r="G113" s="36"/>
      <c r="H113" s="38"/>
      <c r="I113" s="4">
        <v>1332</v>
      </c>
      <c r="J113" s="50" t="s">
        <v>69</v>
      </c>
      <c r="K113" s="4"/>
      <c r="L113" s="4"/>
      <c r="M113" s="4"/>
      <c r="N113" s="4"/>
      <c r="O113" s="4"/>
      <c r="P113" s="10"/>
      <c r="Q113" s="10"/>
      <c r="R113" s="10"/>
      <c r="S113" s="10"/>
      <c r="T113" s="10"/>
      <c r="U113" s="5"/>
      <c r="V113" s="4"/>
      <c r="W113" s="4"/>
      <c r="X113" s="8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5"/>
      <c r="BS113" s="6"/>
      <c r="BT113" s="6"/>
      <c r="BU113" s="7"/>
      <c r="BV113" s="7"/>
      <c r="BW113" s="4"/>
      <c r="BX113" s="4"/>
      <c r="BY113" s="7"/>
      <c r="BZ113" s="4"/>
      <c r="CA113" s="8"/>
      <c r="CD113" s="4"/>
    </row>
    <row r="114" spans="1:82" ht="15" customHeight="1" x14ac:dyDescent="0.15">
      <c r="A114" s="59" t="s">
        <v>418</v>
      </c>
      <c r="B114" s="4" t="s">
        <v>70</v>
      </c>
      <c r="C114" s="16">
        <v>250000</v>
      </c>
      <c r="D114" s="38">
        <f>SUM($C$2:C114)</f>
        <v>25411000</v>
      </c>
      <c r="E114" s="20">
        <v>16</v>
      </c>
      <c r="G114" s="36"/>
      <c r="H114" s="38"/>
      <c r="I114" s="4">
        <v>704</v>
      </c>
      <c r="J114" s="50" t="s">
        <v>68</v>
      </c>
      <c r="K114" s="4"/>
      <c r="L114" s="4"/>
      <c r="M114" s="4"/>
      <c r="N114" s="4"/>
      <c r="O114" s="4"/>
      <c r="P114" s="10"/>
      <c r="Q114" s="10"/>
      <c r="R114" s="10"/>
      <c r="S114" s="10"/>
      <c r="T114" s="10"/>
      <c r="U114" s="5"/>
      <c r="V114" s="4"/>
      <c r="W114" s="4"/>
      <c r="X114" s="8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5"/>
      <c r="BS114" s="6"/>
      <c r="BT114" s="6"/>
      <c r="BU114" s="7"/>
      <c r="BV114" s="7"/>
      <c r="BW114" s="4"/>
      <c r="BX114" s="4"/>
      <c r="BY114" s="7"/>
      <c r="BZ114" s="4"/>
      <c r="CA114" s="8"/>
      <c r="CB114" s="5"/>
      <c r="CC114" s="5"/>
      <c r="CD114" s="4"/>
    </row>
    <row r="115" spans="1:82" ht="15" customHeight="1" x14ac:dyDescent="0.15">
      <c r="A115" s="59" t="s">
        <v>419</v>
      </c>
      <c r="B115" s="4" t="s">
        <v>72</v>
      </c>
      <c r="C115" s="16">
        <v>250000</v>
      </c>
      <c r="D115" s="38">
        <f>SUM($C$2:C115)</f>
        <v>25661000</v>
      </c>
      <c r="E115" s="20">
        <v>16</v>
      </c>
      <c r="G115" s="36"/>
      <c r="H115" s="38"/>
      <c r="I115" s="4">
        <v>737</v>
      </c>
      <c r="J115" s="50" t="s">
        <v>69</v>
      </c>
      <c r="K115" s="4"/>
      <c r="L115" s="4"/>
      <c r="M115" s="4"/>
      <c r="N115" s="4"/>
      <c r="O115" s="4"/>
      <c r="P115" s="10"/>
      <c r="Q115" s="10"/>
      <c r="R115" s="10"/>
      <c r="S115" s="10"/>
      <c r="T115" s="10"/>
      <c r="U115" s="5"/>
      <c r="V115" s="4"/>
      <c r="W115" s="4"/>
      <c r="X115" s="8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5"/>
      <c r="BS115" s="6"/>
      <c r="BT115" s="6"/>
      <c r="BU115" s="7"/>
      <c r="BV115" s="7"/>
      <c r="BW115" s="4"/>
      <c r="BX115" s="4"/>
      <c r="BY115" s="7"/>
      <c r="BZ115" s="4"/>
      <c r="CA115" s="8"/>
      <c r="CD115" s="4"/>
    </row>
    <row r="116" spans="1:82" ht="15" customHeight="1" x14ac:dyDescent="0.15">
      <c r="A116" s="59" t="s">
        <v>420</v>
      </c>
      <c r="B116" s="4" t="s">
        <v>72</v>
      </c>
      <c r="C116" s="15">
        <v>29000</v>
      </c>
      <c r="D116" s="38">
        <f>SUM($C$2:C116)</f>
        <v>25690000</v>
      </c>
      <c r="E116" s="20">
        <v>16</v>
      </c>
      <c r="G116" s="36"/>
      <c r="H116" s="38"/>
      <c r="I116" s="4">
        <v>1406</v>
      </c>
      <c r="J116" s="50" t="s">
        <v>69</v>
      </c>
      <c r="K116" s="1"/>
      <c r="L116" s="4"/>
      <c r="M116" s="4"/>
      <c r="N116" s="4"/>
      <c r="O116" s="1"/>
      <c r="P116" s="10"/>
      <c r="Q116" s="10"/>
      <c r="R116" s="10"/>
      <c r="S116" s="10"/>
      <c r="T116" s="10"/>
      <c r="U116" s="2"/>
      <c r="V116" s="1"/>
      <c r="W116" s="1"/>
      <c r="X116" s="3"/>
      <c r="Y116" s="1"/>
      <c r="Z116" s="1"/>
      <c r="AA116" s="1"/>
      <c r="AB116" s="1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5"/>
      <c r="BS116" s="6"/>
      <c r="BT116" s="6"/>
      <c r="BU116" s="7"/>
      <c r="BV116" s="7"/>
      <c r="BW116" s="4"/>
      <c r="BX116" s="4"/>
      <c r="BY116" s="7"/>
      <c r="BZ116" s="4"/>
      <c r="CA116" s="8"/>
      <c r="CD116" s="4"/>
    </row>
    <row r="117" spans="1:82" ht="15" customHeight="1" x14ac:dyDescent="0.15">
      <c r="A117" s="59" t="s">
        <v>421</v>
      </c>
      <c r="B117" s="4" t="s">
        <v>72</v>
      </c>
      <c r="C117" s="16">
        <v>250000</v>
      </c>
      <c r="D117" s="38">
        <f>SUM($C$2:C117)</f>
        <v>25940000</v>
      </c>
      <c r="E117" s="20">
        <v>16</v>
      </c>
      <c r="G117" s="36"/>
      <c r="H117" s="38"/>
      <c r="I117" s="4">
        <v>738</v>
      </c>
      <c r="J117" s="50" t="s">
        <v>69</v>
      </c>
      <c r="K117" s="4"/>
      <c r="L117" s="4"/>
      <c r="M117" s="4"/>
      <c r="N117" s="4"/>
      <c r="O117" s="4"/>
      <c r="P117" s="10"/>
      <c r="Q117" s="10"/>
      <c r="R117" s="10"/>
      <c r="S117" s="10"/>
      <c r="T117" s="10"/>
      <c r="U117" s="5"/>
      <c r="V117" s="4"/>
      <c r="W117" s="4"/>
      <c r="X117" s="8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5"/>
      <c r="BS117" s="6"/>
      <c r="BT117" s="6"/>
      <c r="BU117" s="7"/>
      <c r="BV117" s="7"/>
      <c r="BW117" s="4"/>
      <c r="BX117" s="4"/>
      <c r="BY117" s="7"/>
      <c r="BZ117" s="4"/>
      <c r="CA117" s="8"/>
      <c r="CB117" s="5"/>
      <c r="CC117" s="5"/>
      <c r="CD117" s="4"/>
    </row>
    <row r="118" spans="1:82" ht="15" customHeight="1" x14ac:dyDescent="0.15">
      <c r="A118" s="59" t="s">
        <v>422</v>
      </c>
      <c r="B118" s="4" t="s">
        <v>74</v>
      </c>
      <c r="C118" s="16">
        <v>223000</v>
      </c>
      <c r="D118" s="38">
        <f>SUM($C$2:C118)</f>
        <v>26163000</v>
      </c>
      <c r="E118" s="20">
        <v>16</v>
      </c>
      <c r="G118" s="36"/>
      <c r="H118" s="38"/>
      <c r="I118" s="4">
        <v>735</v>
      </c>
      <c r="J118" s="50" t="s">
        <v>69</v>
      </c>
      <c r="K118" s="4"/>
      <c r="L118" s="4"/>
      <c r="M118" s="4"/>
      <c r="N118" s="4"/>
      <c r="O118" s="4"/>
      <c r="P118" s="10"/>
      <c r="Q118" s="10"/>
      <c r="R118" s="10"/>
      <c r="S118" s="10"/>
      <c r="T118" s="10"/>
      <c r="U118" s="5"/>
      <c r="V118" s="4"/>
      <c r="W118" s="4"/>
      <c r="X118" s="8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5"/>
      <c r="BS118" s="6"/>
      <c r="BT118" s="6"/>
      <c r="BU118" s="7"/>
      <c r="BV118" s="7"/>
      <c r="BW118" s="4"/>
      <c r="BX118" s="4"/>
      <c r="BY118" s="7"/>
      <c r="BZ118" s="4"/>
      <c r="CA118" s="8"/>
      <c r="CB118" s="5"/>
      <c r="CC118" s="5"/>
      <c r="CD118" s="4"/>
    </row>
    <row r="119" spans="1:82" ht="15" customHeight="1" x14ac:dyDescent="0.15">
      <c r="A119" s="59" t="s">
        <v>423</v>
      </c>
      <c r="B119" s="4" t="s">
        <v>72</v>
      </c>
      <c r="C119" s="16">
        <v>250000</v>
      </c>
      <c r="D119" s="38">
        <f>SUM($C$2:C119)</f>
        <v>26413000</v>
      </c>
      <c r="E119" s="20">
        <v>16</v>
      </c>
      <c r="G119" s="36"/>
      <c r="H119" s="38"/>
      <c r="I119" s="4">
        <v>1354</v>
      </c>
      <c r="J119" s="50" t="s">
        <v>69</v>
      </c>
      <c r="K119" s="4"/>
      <c r="L119" s="4"/>
      <c r="M119" s="4"/>
      <c r="N119" s="4"/>
      <c r="O119" s="4"/>
      <c r="P119" s="10"/>
      <c r="Q119" s="10"/>
      <c r="R119" s="10"/>
      <c r="S119" s="10"/>
      <c r="T119" s="10"/>
      <c r="U119" s="5"/>
      <c r="V119" s="4"/>
      <c r="W119" s="4"/>
      <c r="X119" s="8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5"/>
      <c r="BS119" s="6"/>
      <c r="BT119" s="6"/>
      <c r="BU119" s="7"/>
      <c r="BV119" s="7"/>
      <c r="BW119" s="4"/>
      <c r="BX119" s="4"/>
      <c r="BY119" s="7"/>
      <c r="BZ119" s="4"/>
      <c r="CA119" s="8"/>
      <c r="CD119" s="4"/>
    </row>
    <row r="120" spans="1:82" ht="15" customHeight="1" x14ac:dyDescent="0.15">
      <c r="A120" s="59" t="s">
        <v>424</v>
      </c>
      <c r="B120" s="4" t="s">
        <v>71</v>
      </c>
      <c r="C120" s="16">
        <v>250000</v>
      </c>
      <c r="D120" s="38">
        <f>SUM($C$2:C120)</f>
        <v>26663000</v>
      </c>
      <c r="E120" s="20">
        <v>15</v>
      </c>
      <c r="G120" s="36"/>
      <c r="H120" s="38"/>
      <c r="I120" s="4">
        <v>1072</v>
      </c>
      <c r="J120" s="50" t="s">
        <v>68</v>
      </c>
      <c r="K120" s="4"/>
      <c r="L120" s="4"/>
      <c r="M120" s="4"/>
      <c r="N120" s="4"/>
      <c r="O120" s="4"/>
      <c r="P120" s="10"/>
      <c r="Q120" s="10"/>
      <c r="R120" s="10"/>
      <c r="S120" s="10"/>
      <c r="T120" s="10"/>
      <c r="U120" s="5"/>
      <c r="V120" s="4"/>
      <c r="W120" s="4"/>
      <c r="X120" s="8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5"/>
      <c r="BS120" s="6"/>
      <c r="BT120" s="6"/>
      <c r="BU120" s="7"/>
      <c r="BV120" s="7"/>
      <c r="BW120" s="4"/>
      <c r="BX120" s="4"/>
      <c r="BY120" s="7"/>
      <c r="BZ120" s="4"/>
      <c r="CA120" s="8"/>
      <c r="CB120" s="5"/>
      <c r="CC120" s="5"/>
      <c r="CD120" s="4"/>
    </row>
    <row r="121" spans="1:82" ht="15" customHeight="1" x14ac:dyDescent="0.15">
      <c r="A121" s="59" t="s">
        <v>425</v>
      </c>
      <c r="B121" s="4" t="s">
        <v>70</v>
      </c>
      <c r="C121" s="16">
        <v>250000</v>
      </c>
      <c r="D121" s="38">
        <f>SUM($C$2:C121)</f>
        <v>26913000</v>
      </c>
      <c r="E121" s="20">
        <v>15</v>
      </c>
      <c r="G121" s="36"/>
      <c r="H121" s="38"/>
      <c r="I121" s="4">
        <v>1222</v>
      </c>
      <c r="J121" s="50" t="s">
        <v>68</v>
      </c>
      <c r="K121" s="4"/>
      <c r="L121" s="4"/>
      <c r="M121" s="4"/>
      <c r="N121" s="4"/>
      <c r="O121" s="4"/>
      <c r="P121" s="10"/>
      <c r="Q121" s="10"/>
      <c r="R121" s="10"/>
      <c r="S121" s="10"/>
      <c r="T121" s="10"/>
      <c r="U121" s="5"/>
      <c r="V121" s="4"/>
      <c r="W121" s="4"/>
      <c r="X121" s="8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5"/>
      <c r="BS121" s="6"/>
      <c r="BT121" s="6"/>
      <c r="BU121" s="7"/>
      <c r="BV121" s="7"/>
      <c r="BW121" s="4"/>
      <c r="BX121" s="4"/>
      <c r="BY121" s="7"/>
      <c r="BZ121" s="4"/>
      <c r="CA121" s="8"/>
      <c r="CD121" s="4"/>
    </row>
    <row r="122" spans="1:82" ht="15" customHeight="1" x14ac:dyDescent="0.15">
      <c r="A122" s="59" t="s">
        <v>426</v>
      </c>
      <c r="B122" s="4" t="s">
        <v>71</v>
      </c>
      <c r="C122" s="16">
        <v>250000</v>
      </c>
      <c r="D122" s="38">
        <f>SUM($C$2:C122)</f>
        <v>27163000</v>
      </c>
      <c r="E122" s="20">
        <v>15</v>
      </c>
      <c r="G122" s="36"/>
      <c r="H122" s="38"/>
      <c r="I122" s="4">
        <v>1267</v>
      </c>
      <c r="J122" s="50" t="s">
        <v>68</v>
      </c>
      <c r="K122" s="4"/>
      <c r="L122" s="4"/>
      <c r="M122" s="4"/>
      <c r="N122" s="4"/>
      <c r="O122" s="4"/>
      <c r="P122" s="10"/>
      <c r="Q122" s="10"/>
      <c r="R122" s="10"/>
      <c r="S122" s="10"/>
      <c r="T122" s="10"/>
      <c r="U122" s="5"/>
      <c r="V122" s="4"/>
      <c r="W122" s="4"/>
      <c r="X122" s="8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5"/>
      <c r="BS122" s="6"/>
      <c r="BT122" s="6"/>
      <c r="BU122" s="7"/>
      <c r="BV122" s="7"/>
      <c r="BW122" s="4"/>
      <c r="BX122" s="4"/>
      <c r="BY122" s="7"/>
      <c r="BZ122" s="4"/>
      <c r="CA122" s="8"/>
      <c r="CB122" s="5"/>
      <c r="CC122" s="5"/>
      <c r="CD122" s="4"/>
    </row>
    <row r="123" spans="1:82" ht="15" customHeight="1" x14ac:dyDescent="0.15">
      <c r="A123" s="59" t="s">
        <v>427</v>
      </c>
      <c r="B123" s="4" t="s">
        <v>72</v>
      </c>
      <c r="C123" s="15">
        <v>250000</v>
      </c>
      <c r="D123" s="38">
        <f>SUM($C$2:C123)</f>
        <v>27413000</v>
      </c>
      <c r="E123" s="20">
        <v>15</v>
      </c>
      <c r="G123" s="36"/>
      <c r="H123" s="38"/>
      <c r="I123" s="4">
        <v>1169</v>
      </c>
      <c r="J123" s="50" t="s">
        <v>69</v>
      </c>
      <c r="K123" s="1"/>
      <c r="L123" s="4"/>
      <c r="M123" s="4"/>
      <c r="N123" s="4"/>
      <c r="O123" s="1"/>
      <c r="P123" s="10"/>
      <c r="Q123" s="10"/>
      <c r="R123" s="10"/>
      <c r="S123" s="10"/>
      <c r="T123" s="10"/>
      <c r="U123" s="2"/>
      <c r="V123" s="1"/>
      <c r="W123" s="1"/>
      <c r="X123" s="3"/>
      <c r="Y123" s="1"/>
      <c r="Z123" s="1"/>
      <c r="AA123" s="1"/>
      <c r="AB123" s="1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5"/>
      <c r="BS123" s="6"/>
      <c r="BT123" s="6"/>
      <c r="BU123" s="7"/>
      <c r="BV123" s="7"/>
      <c r="BW123" s="4"/>
      <c r="BX123" s="4"/>
      <c r="BY123" s="7"/>
      <c r="BZ123" s="4"/>
      <c r="CA123" s="8"/>
      <c r="CB123" s="5"/>
      <c r="CC123" s="5"/>
      <c r="CD123" s="4"/>
    </row>
    <row r="124" spans="1:82" ht="15" customHeight="1" x14ac:dyDescent="0.15">
      <c r="A124" s="59" t="s">
        <v>428</v>
      </c>
      <c r="B124" s="4" t="s">
        <v>72</v>
      </c>
      <c r="C124" s="16">
        <v>250000</v>
      </c>
      <c r="D124" s="38">
        <f>SUM($C$2:C124)</f>
        <v>27663000</v>
      </c>
      <c r="E124" s="20">
        <v>15</v>
      </c>
      <c r="G124" s="36"/>
      <c r="H124" s="38"/>
      <c r="I124" s="4">
        <v>1452</v>
      </c>
      <c r="J124" s="50" t="s">
        <v>69</v>
      </c>
      <c r="K124" s="4"/>
      <c r="L124" s="4"/>
      <c r="M124" s="4"/>
      <c r="N124" s="4"/>
      <c r="O124" s="4"/>
      <c r="P124" s="10"/>
      <c r="Q124" s="10"/>
      <c r="R124" s="10"/>
      <c r="S124" s="10"/>
      <c r="T124" s="10"/>
      <c r="U124" s="5"/>
      <c r="V124" s="4"/>
      <c r="W124" s="4"/>
      <c r="X124" s="8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5"/>
      <c r="BS124" s="6"/>
      <c r="BT124" s="6"/>
      <c r="BU124" s="7"/>
      <c r="BV124" s="7"/>
      <c r="BW124" s="4"/>
      <c r="BX124" s="4"/>
      <c r="BY124" s="7"/>
      <c r="BZ124" s="4"/>
      <c r="CA124" s="8"/>
      <c r="CB124" s="5"/>
      <c r="CC124" s="5"/>
      <c r="CD124" s="4"/>
    </row>
    <row r="125" spans="1:82" ht="15" customHeight="1" x14ac:dyDescent="0.15">
      <c r="A125" s="59" t="s">
        <v>429</v>
      </c>
      <c r="B125" s="4" t="s">
        <v>71</v>
      </c>
      <c r="C125" s="16">
        <v>250000</v>
      </c>
      <c r="D125" s="38">
        <f>SUM($C$2:C125)</f>
        <v>27913000</v>
      </c>
      <c r="E125" s="20">
        <v>15</v>
      </c>
      <c r="G125" s="36"/>
      <c r="H125" s="38"/>
      <c r="I125" s="4">
        <v>1010</v>
      </c>
      <c r="J125" s="50" t="s">
        <v>68</v>
      </c>
      <c r="K125" s="4"/>
      <c r="L125" s="4"/>
      <c r="M125" s="4"/>
      <c r="N125" s="4"/>
      <c r="O125" s="4"/>
      <c r="P125" s="10"/>
      <c r="Q125" s="10"/>
      <c r="R125" s="10"/>
      <c r="S125" s="10"/>
      <c r="T125" s="10"/>
      <c r="U125" s="5"/>
      <c r="V125" s="4"/>
      <c r="W125" s="4"/>
      <c r="X125" s="8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5"/>
      <c r="BS125" s="6"/>
      <c r="BT125" s="6"/>
      <c r="BU125" s="7"/>
      <c r="BV125" s="7"/>
      <c r="BW125" s="4"/>
      <c r="BX125" s="4"/>
      <c r="BY125" s="7"/>
      <c r="BZ125" s="4"/>
      <c r="CA125" s="8"/>
      <c r="CB125" s="5"/>
      <c r="CC125" s="5"/>
      <c r="CD125" s="4"/>
    </row>
    <row r="126" spans="1:82" ht="15" customHeight="1" x14ac:dyDescent="0.15">
      <c r="A126" s="59" t="s">
        <v>430</v>
      </c>
      <c r="B126" s="4" t="s">
        <v>70</v>
      </c>
      <c r="C126" s="15">
        <v>250000</v>
      </c>
      <c r="D126" s="38">
        <f>SUM($C$2:C126)</f>
        <v>28163000</v>
      </c>
      <c r="E126" s="20">
        <v>15</v>
      </c>
      <c r="G126" s="36"/>
      <c r="H126" s="38"/>
      <c r="I126" s="4">
        <v>1040</v>
      </c>
      <c r="J126" s="50" t="s">
        <v>68</v>
      </c>
      <c r="K126" s="1"/>
      <c r="L126" s="4"/>
      <c r="M126" s="4"/>
      <c r="N126" s="4"/>
      <c r="O126" s="1"/>
      <c r="P126" s="10"/>
      <c r="Q126" s="10"/>
      <c r="R126" s="10"/>
      <c r="S126" s="10"/>
      <c r="T126" s="10"/>
      <c r="U126" s="2"/>
      <c r="V126" s="1"/>
      <c r="W126" s="1"/>
      <c r="X126" s="3"/>
      <c r="Y126" s="1"/>
      <c r="Z126" s="1"/>
      <c r="AA126" s="1"/>
      <c r="AB126" s="1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5"/>
      <c r="BS126" s="6"/>
      <c r="BT126" s="6"/>
      <c r="BU126" s="7"/>
      <c r="BV126" s="7"/>
      <c r="BW126" s="4"/>
      <c r="BX126" s="4"/>
      <c r="BY126" s="7"/>
      <c r="BZ126" s="4"/>
      <c r="CA126" s="8"/>
      <c r="CB126" s="5"/>
      <c r="CC126" s="5"/>
      <c r="CD126" s="4"/>
    </row>
    <row r="127" spans="1:82" ht="15" customHeight="1" x14ac:dyDescent="0.15">
      <c r="A127" s="59" t="s">
        <v>431</v>
      </c>
      <c r="B127" s="4" t="s">
        <v>73</v>
      </c>
      <c r="C127" s="16">
        <v>250000</v>
      </c>
      <c r="D127" s="38">
        <f>SUM($C$2:C127)</f>
        <v>28413000</v>
      </c>
      <c r="E127" s="20">
        <v>13</v>
      </c>
      <c r="G127" s="36"/>
      <c r="H127" s="38"/>
      <c r="I127" s="4">
        <v>2824</v>
      </c>
      <c r="J127" s="50" t="s">
        <v>69</v>
      </c>
      <c r="K127" s="4"/>
      <c r="L127" s="4"/>
      <c r="M127" s="4"/>
      <c r="N127" s="4"/>
      <c r="O127" s="4"/>
      <c r="P127" s="10"/>
      <c r="Q127" s="10"/>
      <c r="R127" s="10"/>
      <c r="S127" s="10"/>
      <c r="T127" s="10"/>
      <c r="U127" s="5"/>
      <c r="V127" s="4"/>
      <c r="W127" s="4"/>
      <c r="X127" s="8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5"/>
      <c r="BS127" s="6"/>
      <c r="BT127" s="6"/>
      <c r="BU127" s="7"/>
      <c r="BV127" s="7"/>
      <c r="BW127" s="4"/>
      <c r="BX127" s="4"/>
      <c r="BY127" s="7"/>
      <c r="BZ127" s="4"/>
      <c r="CA127" s="8"/>
      <c r="CB127" s="5"/>
      <c r="CC127" s="5"/>
      <c r="CD127" s="4"/>
    </row>
    <row r="128" spans="1:82" ht="15" customHeight="1" x14ac:dyDescent="0.15">
      <c r="A128" s="59" t="s">
        <v>432</v>
      </c>
      <c r="B128" s="4" t="s">
        <v>67</v>
      </c>
      <c r="C128" s="16">
        <v>250000</v>
      </c>
      <c r="D128" s="38">
        <f>SUM($C$2:C128)</f>
        <v>28663000</v>
      </c>
      <c r="E128" s="20">
        <v>13</v>
      </c>
      <c r="G128" s="36"/>
      <c r="H128" s="38"/>
      <c r="I128" s="4">
        <v>2026</v>
      </c>
      <c r="J128" s="50" t="s">
        <v>69</v>
      </c>
      <c r="K128" s="4"/>
      <c r="L128" s="4"/>
      <c r="M128" s="4"/>
      <c r="N128" s="4"/>
      <c r="O128" s="4"/>
      <c r="P128" s="10"/>
      <c r="Q128" s="10"/>
      <c r="R128" s="10"/>
      <c r="S128" s="10"/>
      <c r="T128" s="10"/>
      <c r="U128" s="5"/>
      <c r="V128" s="4"/>
      <c r="W128" s="4"/>
      <c r="X128" s="8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5"/>
      <c r="BS128" s="6"/>
      <c r="BT128" s="6"/>
      <c r="BU128" s="7"/>
      <c r="BV128" s="7"/>
      <c r="BW128" s="4"/>
      <c r="BX128" s="4"/>
      <c r="BY128" s="7"/>
      <c r="BZ128" s="4"/>
      <c r="CA128" s="8"/>
      <c r="CB128" s="5"/>
      <c r="CC128" s="5"/>
      <c r="CD128" s="4"/>
    </row>
    <row r="129" spans="1:82" ht="15" customHeight="1" x14ac:dyDescent="0.15">
      <c r="A129" s="59" t="s">
        <v>433</v>
      </c>
      <c r="B129" s="4" t="s">
        <v>72</v>
      </c>
      <c r="C129" s="16">
        <v>250000</v>
      </c>
      <c r="D129" s="38">
        <f>SUM($C$2:C129)</f>
        <v>28913000</v>
      </c>
      <c r="E129" s="20">
        <v>12</v>
      </c>
      <c r="G129" s="36"/>
      <c r="H129" s="38"/>
      <c r="I129" s="4">
        <v>1509</v>
      </c>
      <c r="J129" s="50" t="s">
        <v>69</v>
      </c>
      <c r="K129" s="4"/>
      <c r="L129" s="4"/>
      <c r="M129" s="4"/>
      <c r="N129" s="4"/>
      <c r="O129" s="4"/>
      <c r="P129" s="10"/>
      <c r="Q129" s="10"/>
      <c r="R129" s="10"/>
      <c r="S129" s="10"/>
      <c r="T129" s="10"/>
      <c r="U129" s="5"/>
      <c r="V129" s="4"/>
      <c r="W129" s="4"/>
      <c r="X129" s="8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5"/>
      <c r="BS129" s="6"/>
      <c r="BT129" s="6"/>
      <c r="BU129" s="7"/>
      <c r="BV129" s="7"/>
      <c r="BW129" s="4"/>
      <c r="BX129" s="4"/>
      <c r="BY129" s="7"/>
      <c r="BZ129" s="4"/>
      <c r="CA129" s="8"/>
      <c r="CB129" s="5"/>
      <c r="CC129" s="5"/>
      <c r="CD129" s="4"/>
    </row>
    <row r="130" spans="1:82" ht="15" customHeight="1" x14ac:dyDescent="0.15">
      <c r="A130" s="59" t="s">
        <v>434</v>
      </c>
      <c r="B130" s="4" t="s">
        <v>74</v>
      </c>
      <c r="C130" s="16">
        <v>180000</v>
      </c>
      <c r="D130" s="38">
        <f>SUM($C$2:C130)</f>
        <v>29093000</v>
      </c>
      <c r="E130" s="20">
        <v>12</v>
      </c>
      <c r="G130" s="36"/>
      <c r="H130" s="38"/>
      <c r="I130" s="4">
        <v>1852</v>
      </c>
      <c r="J130" s="50" t="s">
        <v>69</v>
      </c>
      <c r="K130" s="4"/>
      <c r="L130" s="4"/>
      <c r="M130" s="4"/>
      <c r="N130" s="4"/>
      <c r="O130" s="4"/>
      <c r="P130" s="10"/>
      <c r="Q130" s="10"/>
      <c r="R130" s="10"/>
      <c r="S130" s="10"/>
      <c r="T130" s="10"/>
      <c r="U130" s="5"/>
      <c r="V130" s="4"/>
      <c r="W130" s="4"/>
      <c r="X130" s="8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5"/>
      <c r="BS130" s="6"/>
      <c r="BT130" s="6"/>
      <c r="BU130" s="7"/>
      <c r="BV130" s="7"/>
      <c r="BW130" s="4"/>
      <c r="BX130" s="4"/>
      <c r="BY130" s="7"/>
      <c r="BZ130" s="4"/>
      <c r="CA130" s="8"/>
      <c r="CB130" s="5"/>
      <c r="CC130" s="5"/>
      <c r="CD130" s="4"/>
    </row>
    <row r="131" spans="1:82" ht="15" customHeight="1" x14ac:dyDescent="0.15">
      <c r="A131" s="59" t="s">
        <v>435</v>
      </c>
      <c r="B131" s="4" t="s">
        <v>72</v>
      </c>
      <c r="C131" s="16">
        <v>175000</v>
      </c>
      <c r="D131" s="38">
        <f>SUM($C$2:C131)</f>
        <v>29268000</v>
      </c>
      <c r="E131" s="20">
        <v>11</v>
      </c>
      <c r="G131" s="36"/>
      <c r="H131" s="38"/>
      <c r="I131" s="4">
        <v>2362</v>
      </c>
      <c r="J131" s="50" t="s">
        <v>69</v>
      </c>
      <c r="K131" s="4"/>
      <c r="L131" s="4"/>
      <c r="M131" s="4"/>
      <c r="N131" s="4"/>
      <c r="O131" s="4"/>
      <c r="P131" s="10"/>
      <c r="Q131" s="10"/>
      <c r="R131" s="10"/>
      <c r="S131" s="10"/>
      <c r="T131" s="10"/>
      <c r="U131" s="5"/>
      <c r="V131" s="4"/>
      <c r="W131" s="4"/>
      <c r="X131" s="8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5"/>
      <c r="BS131" s="6"/>
      <c r="BT131" s="6"/>
      <c r="BU131" s="7"/>
      <c r="BV131" s="7"/>
      <c r="BW131" s="4"/>
      <c r="BX131" s="4"/>
      <c r="BY131" s="7"/>
      <c r="BZ131" s="4"/>
      <c r="CA131" s="8"/>
      <c r="CB131" s="5"/>
      <c r="CC131" s="5"/>
      <c r="CD131" s="4"/>
    </row>
    <row r="132" spans="1:82" ht="15" customHeight="1" x14ac:dyDescent="0.15">
      <c r="A132" s="59" t="s">
        <v>436</v>
      </c>
      <c r="B132" s="4" t="s">
        <v>67</v>
      </c>
      <c r="C132" s="16">
        <v>250000</v>
      </c>
      <c r="D132" s="38">
        <f>SUM($C$2:C132)</f>
        <v>29518000</v>
      </c>
      <c r="E132" s="54">
        <v>0</v>
      </c>
      <c r="G132" s="55"/>
      <c r="H132" s="38"/>
      <c r="I132" s="4">
        <v>199</v>
      </c>
      <c r="J132" s="50" t="s">
        <v>69</v>
      </c>
      <c r="K132" s="4"/>
      <c r="L132" s="4"/>
      <c r="M132" s="4"/>
      <c r="N132" s="4"/>
      <c r="O132" s="4"/>
      <c r="P132" s="10"/>
      <c r="Q132" s="10"/>
      <c r="R132" s="10"/>
      <c r="S132" s="10"/>
      <c r="T132" s="10"/>
      <c r="U132" s="5"/>
      <c r="V132" s="4"/>
      <c r="W132" s="4"/>
      <c r="X132" s="8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5"/>
      <c r="BS132" s="6"/>
      <c r="BT132" s="6"/>
      <c r="BU132" s="7"/>
      <c r="BV132" s="7"/>
      <c r="BW132" s="4"/>
      <c r="BX132" s="4"/>
      <c r="BY132" s="7"/>
      <c r="BZ132" s="4"/>
      <c r="CA132" s="8"/>
      <c r="CD132" s="4"/>
    </row>
    <row r="133" spans="1:82" ht="15" customHeight="1" x14ac:dyDescent="0.15">
      <c r="J133" s="51"/>
    </row>
    <row r="135" spans="1:82" ht="15" customHeight="1" x14ac:dyDescent="0.15">
      <c r="B135" s="21" t="s">
        <v>99</v>
      </c>
      <c r="C135" s="37">
        <f>SUM(C2:C132)</f>
        <v>29518000</v>
      </c>
      <c r="F135" s="23" t="s">
        <v>101</v>
      </c>
      <c r="G135" s="37">
        <f>SUM(G2:G132)</f>
        <v>19774000</v>
      </c>
    </row>
    <row r="136" spans="1:82" ht="15" customHeight="1" x14ac:dyDescent="0.15">
      <c r="B136" s="22" t="s">
        <v>100</v>
      </c>
      <c r="C136" s="37">
        <f>21000000-1226000</f>
        <v>19774000</v>
      </c>
      <c r="F136" s="23" t="s">
        <v>102</v>
      </c>
      <c r="G136" s="37">
        <f>C136-G135</f>
        <v>0</v>
      </c>
    </row>
  </sheetData>
  <sheetProtection formatCells="0" formatColumns="0" formatRows="0" insertColumns="0" insertRows="0" insertHyperlinks="0" deleteColumns="0" deleteRows="0" sort="0" autoFilter="0" pivotTables="0"/>
  <autoFilter ref="A1:CI132" xr:uid="{D563CB9F-D9A1-4186-A5C9-2D2F144E3C01}">
    <sortState xmlns:xlrd2="http://schemas.microsoft.com/office/spreadsheetml/2017/richdata2" ref="A2:CD132">
      <sortCondition descending="1" ref="E1:E132"/>
    </sortState>
  </autoFilter>
  <sortState xmlns:xlrd2="http://schemas.microsoft.com/office/spreadsheetml/2017/richdata2" ref="A2:CD132">
    <sortCondition descending="1" ref="E2:E132"/>
    <sortCondition ref="A2:A132"/>
  </sortState>
  <phoneticPr fontId="11" type="noConversion"/>
  <conditionalFormatting sqref="F1">
    <cfRule type="cellIs" dxfId="43" priority="13" operator="equal">
      <formula>"R"</formula>
    </cfRule>
    <cfRule type="cellIs" dxfId="42" priority="14" operator="equal">
      <formula>"Z"</formula>
    </cfRule>
  </conditionalFormatting>
  <conditionalFormatting sqref="C135">
    <cfRule type="cellIs" dxfId="41" priority="10" stopIfTrue="1" operator="equal">
      <formula>$C$136</formula>
    </cfRule>
    <cfRule type="cellIs" dxfId="40" priority="11" stopIfTrue="1" operator="lessThan">
      <formula>$C$136</formula>
    </cfRule>
    <cfRule type="cellIs" dxfId="39" priority="12" stopIfTrue="1" operator="greaterThan">
      <formula>$C$136</formula>
    </cfRule>
  </conditionalFormatting>
  <conditionalFormatting sqref="D2:D132">
    <cfRule type="cellIs" dxfId="38" priority="7" stopIfTrue="1" operator="lessThan">
      <formula>$C$136</formula>
    </cfRule>
    <cfRule type="cellIs" dxfId="37" priority="8" stopIfTrue="1" operator="equal">
      <formula>$C$136</formula>
    </cfRule>
    <cfRule type="cellIs" dxfId="36" priority="9" stopIfTrue="1" operator="greaterThan">
      <formula>$C$136</formula>
    </cfRule>
  </conditionalFormatting>
  <conditionalFormatting sqref="H2:H132">
    <cfRule type="cellIs" dxfId="35" priority="4" stopIfTrue="1" operator="lessThan">
      <formula>$C$136</formula>
    </cfRule>
    <cfRule type="cellIs" dxfId="34" priority="5" stopIfTrue="1" operator="equal">
      <formula>$C$136</formula>
    </cfRule>
    <cfRule type="cellIs" dxfId="33" priority="6" stopIfTrue="1" operator="greaterThan">
      <formula>$C$136</formula>
    </cfRule>
  </conditionalFormatting>
  <conditionalFormatting sqref="G135">
    <cfRule type="cellIs" dxfId="32" priority="1" stopIfTrue="1" operator="equal">
      <formula>$C$136</formula>
    </cfRule>
    <cfRule type="cellIs" dxfId="31" priority="2" stopIfTrue="1" operator="lessThan">
      <formula>$C$136</formula>
    </cfRule>
    <cfRule type="cellIs" dxfId="30" priority="3" stopIfTrue="1" operator="greaterThan">
      <formula>$C$136</formula>
    </cfRule>
  </conditionalFormatting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E7764-85C5-4AF9-A2FD-A436B20665DC}">
  <dimension ref="A1:CC95"/>
  <sheetViews>
    <sheetView zoomScale="115" zoomScaleNormal="115" workbookViewId="0">
      <pane ySplit="1" topLeftCell="A2" activePane="bottomLeft" state="frozen"/>
      <selection pane="bottomLeft" activeCell="A2" sqref="A2"/>
    </sheetView>
  </sheetViews>
  <sheetFormatPr defaultRowHeight="15" customHeight="1" x14ac:dyDescent="0.15"/>
  <cols>
    <col min="1" max="1" width="20" customWidth="1"/>
    <col min="2" max="2" width="14.5703125" customWidth="1"/>
    <col min="3" max="3" width="15.7109375" style="16" bestFit="1" customWidth="1"/>
    <col min="4" max="4" width="15.7109375" style="16" customWidth="1"/>
    <col min="5" max="5" width="11.7109375" style="11" customWidth="1"/>
    <col min="6" max="8" width="15.7109375" style="16" customWidth="1"/>
    <col min="9" max="9" width="10.7109375" customWidth="1"/>
    <col min="10" max="10" width="11.28515625" style="11" customWidth="1"/>
    <col min="11" max="13" width="20" customWidth="1"/>
    <col min="14" max="14" width="30" customWidth="1"/>
    <col min="15" max="15" width="20" customWidth="1"/>
    <col min="16" max="19" width="20" style="11" customWidth="1"/>
    <col min="20" max="20" width="10" customWidth="1"/>
    <col min="21" max="22" width="20" customWidth="1"/>
    <col min="23" max="23" width="10" customWidth="1"/>
    <col min="24" max="46" width="20" customWidth="1"/>
    <col min="47" max="47" width="10" customWidth="1"/>
    <col min="48" max="68" width="20" customWidth="1"/>
    <col min="69" max="69" width="10" customWidth="1"/>
    <col min="70" max="71" width="20" customWidth="1"/>
    <col min="72" max="73" width="10" customWidth="1"/>
    <col min="74" max="75" width="20" customWidth="1"/>
    <col min="76" max="76" width="10" customWidth="1"/>
    <col min="77" max="77" width="20" customWidth="1"/>
    <col min="78" max="80" width="10" customWidth="1"/>
    <col min="81" max="81" width="20" customWidth="1"/>
  </cols>
  <sheetData>
    <row r="1" spans="1:81" s="9" customFormat="1" ht="37.5" customHeight="1" x14ac:dyDescent="0.15">
      <c r="A1" s="12" t="s">
        <v>7</v>
      </c>
      <c r="B1" s="12" t="s">
        <v>91</v>
      </c>
      <c r="C1" s="14" t="s">
        <v>4</v>
      </c>
      <c r="D1" s="17" t="s">
        <v>94</v>
      </c>
      <c r="E1" s="12" t="s">
        <v>105</v>
      </c>
      <c r="F1" s="18" t="s">
        <v>95</v>
      </c>
      <c r="G1" s="19" t="s">
        <v>96</v>
      </c>
      <c r="H1" s="19" t="s">
        <v>97</v>
      </c>
      <c r="I1" s="12" t="s">
        <v>92</v>
      </c>
      <c r="J1" s="12" t="s">
        <v>80</v>
      </c>
      <c r="K1" s="12" t="s">
        <v>1</v>
      </c>
      <c r="L1" s="12" t="s">
        <v>93</v>
      </c>
      <c r="M1" s="12" t="s">
        <v>47</v>
      </c>
      <c r="N1" s="12" t="s">
        <v>48</v>
      </c>
      <c r="O1" s="12" t="s">
        <v>76</v>
      </c>
      <c r="P1" s="12" t="s">
        <v>77</v>
      </c>
      <c r="Q1" s="12" t="s">
        <v>83</v>
      </c>
      <c r="R1" s="12" t="s">
        <v>84</v>
      </c>
      <c r="S1" s="12" t="s">
        <v>85</v>
      </c>
      <c r="T1" s="12" t="s">
        <v>2</v>
      </c>
      <c r="U1" s="12" t="s">
        <v>0</v>
      </c>
      <c r="V1" s="12" t="s">
        <v>3</v>
      </c>
      <c r="W1" s="12" t="s">
        <v>5</v>
      </c>
      <c r="X1" s="12" t="s">
        <v>8</v>
      </c>
      <c r="Y1" s="12" t="s">
        <v>9</v>
      </c>
      <c r="Z1" s="12" t="s">
        <v>10</v>
      </c>
      <c r="AA1" s="12" t="s">
        <v>90</v>
      </c>
      <c r="AB1" s="12" t="s">
        <v>11</v>
      </c>
      <c r="AC1" s="12" t="s">
        <v>12</v>
      </c>
      <c r="AD1" s="12" t="s">
        <v>13</v>
      </c>
      <c r="AE1" s="12" t="s">
        <v>14</v>
      </c>
      <c r="AF1" s="12" t="s">
        <v>15</v>
      </c>
      <c r="AG1" s="12" t="s">
        <v>16</v>
      </c>
      <c r="AH1" s="12" t="s">
        <v>17</v>
      </c>
      <c r="AI1" s="12" t="s">
        <v>18</v>
      </c>
      <c r="AJ1" s="12" t="s">
        <v>19</v>
      </c>
      <c r="AK1" s="12" t="s">
        <v>20</v>
      </c>
      <c r="AL1" s="12" t="s">
        <v>21</v>
      </c>
      <c r="AM1" s="12" t="s">
        <v>22</v>
      </c>
      <c r="AN1" s="12" t="s">
        <v>23</v>
      </c>
      <c r="AO1" s="12" t="s">
        <v>24</v>
      </c>
      <c r="AP1" s="12" t="s">
        <v>25</v>
      </c>
      <c r="AQ1" s="12" t="s">
        <v>26</v>
      </c>
      <c r="AR1" s="12" t="s">
        <v>27</v>
      </c>
      <c r="AS1" s="12" t="s">
        <v>28</v>
      </c>
      <c r="AT1" s="12" t="s">
        <v>29</v>
      </c>
      <c r="AU1" s="12" t="s">
        <v>30</v>
      </c>
      <c r="AV1" s="12" t="s">
        <v>31</v>
      </c>
      <c r="AW1" s="12" t="s">
        <v>32</v>
      </c>
      <c r="AX1" s="12" t="s">
        <v>33</v>
      </c>
      <c r="AY1" s="12" t="s">
        <v>34</v>
      </c>
      <c r="AZ1" s="12" t="s">
        <v>35</v>
      </c>
      <c r="BA1" s="12" t="s">
        <v>36</v>
      </c>
      <c r="BB1" s="12" t="s">
        <v>37</v>
      </c>
      <c r="BC1" s="12" t="s">
        <v>38</v>
      </c>
      <c r="BD1" s="12" t="s">
        <v>39</v>
      </c>
      <c r="BE1" s="12" t="s">
        <v>40</v>
      </c>
      <c r="BF1" s="12" t="s">
        <v>41</v>
      </c>
      <c r="BG1" s="12" t="s">
        <v>42</v>
      </c>
      <c r="BH1" s="12" t="s">
        <v>43</v>
      </c>
      <c r="BI1" s="12" t="s">
        <v>44</v>
      </c>
      <c r="BJ1" s="12" t="s">
        <v>45</v>
      </c>
      <c r="BK1" s="12" t="s">
        <v>46</v>
      </c>
      <c r="BL1" s="12" t="s">
        <v>49</v>
      </c>
      <c r="BM1" s="12" t="s">
        <v>50</v>
      </c>
      <c r="BN1" s="12" t="s">
        <v>51</v>
      </c>
      <c r="BO1" s="12" t="s">
        <v>52</v>
      </c>
      <c r="BP1" s="12" t="s">
        <v>53</v>
      </c>
      <c r="BQ1" s="12" t="s">
        <v>54</v>
      </c>
      <c r="BR1" s="12" t="s">
        <v>55</v>
      </c>
      <c r="BS1" s="12" t="s">
        <v>56</v>
      </c>
      <c r="BT1" s="12" t="s">
        <v>57</v>
      </c>
      <c r="BU1" s="12" t="s">
        <v>58</v>
      </c>
      <c r="BV1" s="12" t="s">
        <v>59</v>
      </c>
      <c r="BW1" s="12" t="s">
        <v>60</v>
      </c>
      <c r="BX1" s="12" t="s">
        <v>61</v>
      </c>
      <c r="BY1" s="12" t="s">
        <v>62</v>
      </c>
      <c r="BZ1" s="12" t="s">
        <v>63</v>
      </c>
      <c r="CA1" s="12" t="s">
        <v>64</v>
      </c>
      <c r="CB1" s="12" t="s">
        <v>65</v>
      </c>
      <c r="CC1" s="12" t="s">
        <v>66</v>
      </c>
    </row>
    <row r="2" spans="1:81" ht="15" customHeight="1" x14ac:dyDescent="0.15">
      <c r="A2" s="59" t="s">
        <v>306</v>
      </c>
      <c r="B2" s="4" t="s">
        <v>72</v>
      </c>
      <c r="C2" s="16">
        <v>39000</v>
      </c>
      <c r="D2" s="38">
        <f>SUM($C$2:C2)</f>
        <v>39000</v>
      </c>
      <c r="E2" s="20">
        <v>20</v>
      </c>
      <c r="F2" s="15">
        <f t="shared" ref="F2:F33" si="0">C2</f>
        <v>39000</v>
      </c>
      <c r="G2" s="40">
        <f t="shared" ref="G2:G33" si="1">FLOOR(F2,1000)</f>
        <v>39000</v>
      </c>
      <c r="H2" s="38">
        <f>SUM($G$2:G2)</f>
        <v>39000</v>
      </c>
      <c r="I2" s="4">
        <v>189</v>
      </c>
      <c r="J2" s="50" t="s">
        <v>69</v>
      </c>
      <c r="K2" s="4"/>
      <c r="L2" s="4"/>
      <c r="M2" s="4"/>
      <c r="N2" s="4"/>
      <c r="O2" s="4"/>
      <c r="P2" s="10"/>
      <c r="Q2" s="10"/>
      <c r="R2" s="10"/>
      <c r="S2" s="10"/>
      <c r="T2" s="5"/>
      <c r="U2" s="4"/>
      <c r="V2" s="4"/>
      <c r="W2" s="8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5"/>
      <c r="BR2" s="6"/>
      <c r="BS2" s="6"/>
      <c r="BT2" s="7"/>
      <c r="BU2" s="7"/>
      <c r="BV2" s="4"/>
      <c r="BW2" s="4"/>
      <c r="BX2" s="7"/>
      <c r="BY2" s="4"/>
      <c r="BZ2" s="8"/>
      <c r="CA2" s="5"/>
      <c r="CB2" s="5"/>
      <c r="CC2" s="4"/>
    </row>
    <row r="3" spans="1:81" ht="15" customHeight="1" x14ac:dyDescent="0.15">
      <c r="A3" s="59" t="s">
        <v>307</v>
      </c>
      <c r="B3" s="4" t="s">
        <v>73</v>
      </c>
      <c r="C3" s="16">
        <v>30000</v>
      </c>
      <c r="D3" s="38">
        <f>SUM($C$2:C3)</f>
        <v>69000</v>
      </c>
      <c r="E3" s="20">
        <v>20</v>
      </c>
      <c r="F3" s="15">
        <f t="shared" si="0"/>
        <v>30000</v>
      </c>
      <c r="G3" s="40">
        <f t="shared" si="1"/>
        <v>30000</v>
      </c>
      <c r="H3" s="38">
        <f>SUM($G$2:G3)</f>
        <v>69000</v>
      </c>
      <c r="I3" s="4">
        <v>222</v>
      </c>
      <c r="J3" s="50" t="s">
        <v>69</v>
      </c>
      <c r="K3" s="4"/>
      <c r="L3" s="4"/>
      <c r="M3" s="4"/>
      <c r="N3" s="4"/>
      <c r="O3" s="4"/>
      <c r="P3" s="10"/>
      <c r="Q3" s="10"/>
      <c r="R3" s="10"/>
      <c r="S3" s="10"/>
      <c r="T3" s="5"/>
      <c r="U3" s="4"/>
      <c r="V3" s="4"/>
      <c r="W3" s="8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5"/>
      <c r="BR3" s="6"/>
      <c r="BS3" s="6"/>
      <c r="BT3" s="7"/>
      <c r="BU3" s="7"/>
      <c r="BV3" s="4"/>
      <c r="BW3" s="4"/>
      <c r="BX3" s="7"/>
      <c r="BY3" s="4"/>
      <c r="BZ3" s="8"/>
      <c r="CC3" s="4"/>
    </row>
    <row r="4" spans="1:81" ht="15" customHeight="1" x14ac:dyDescent="0.15">
      <c r="A4" s="59" t="s">
        <v>308</v>
      </c>
      <c r="B4" s="4" t="s">
        <v>73</v>
      </c>
      <c r="C4" s="16">
        <v>31000</v>
      </c>
      <c r="D4" s="38">
        <f>SUM($C$2:C4)</f>
        <v>100000</v>
      </c>
      <c r="E4" s="20">
        <v>20</v>
      </c>
      <c r="F4" s="15">
        <f t="shared" si="0"/>
        <v>31000</v>
      </c>
      <c r="G4" s="40">
        <f t="shared" si="1"/>
        <v>31000</v>
      </c>
      <c r="H4" s="38">
        <f>SUM($G$2:G4)</f>
        <v>100000</v>
      </c>
      <c r="I4" s="4">
        <v>132</v>
      </c>
      <c r="J4" s="50" t="s">
        <v>69</v>
      </c>
      <c r="K4" s="4"/>
      <c r="L4" s="4"/>
      <c r="M4" s="4"/>
      <c r="N4" s="4"/>
      <c r="O4" s="4"/>
      <c r="P4" s="10"/>
      <c r="Q4" s="10"/>
      <c r="R4" s="10"/>
      <c r="S4" s="10"/>
      <c r="T4" s="5"/>
      <c r="U4" s="4"/>
      <c r="V4" s="4"/>
      <c r="W4" s="8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5"/>
      <c r="BR4" s="6"/>
      <c r="BS4" s="6"/>
      <c r="BT4" s="7"/>
      <c r="BU4" s="7"/>
      <c r="BV4" s="4"/>
      <c r="BW4" s="4"/>
      <c r="BX4" s="7"/>
      <c r="BY4" s="4"/>
      <c r="BZ4" s="8"/>
      <c r="CC4" s="4"/>
    </row>
    <row r="5" spans="1:81" ht="15" customHeight="1" x14ac:dyDescent="0.15">
      <c r="A5" s="59" t="s">
        <v>309</v>
      </c>
      <c r="B5" s="4" t="s">
        <v>72</v>
      </c>
      <c r="C5" s="16">
        <v>28000</v>
      </c>
      <c r="D5" s="38">
        <f>SUM($C$2:C5)</f>
        <v>128000</v>
      </c>
      <c r="E5" s="20">
        <v>20</v>
      </c>
      <c r="F5" s="15">
        <f t="shared" si="0"/>
        <v>28000</v>
      </c>
      <c r="G5" s="40">
        <f t="shared" si="1"/>
        <v>28000</v>
      </c>
      <c r="H5" s="38">
        <f>SUM($G$2:G5)</f>
        <v>128000</v>
      </c>
      <c r="I5" s="4">
        <v>286</v>
      </c>
      <c r="J5" s="50" t="s">
        <v>69</v>
      </c>
      <c r="K5" s="4"/>
      <c r="L5" s="4"/>
      <c r="M5" s="4"/>
      <c r="N5" s="4"/>
      <c r="O5" s="4"/>
      <c r="P5" s="10"/>
      <c r="Q5" s="10"/>
      <c r="R5" s="10"/>
      <c r="S5" s="10"/>
      <c r="T5" s="5"/>
      <c r="U5" s="4"/>
      <c r="V5" s="4"/>
      <c r="W5" s="8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5"/>
      <c r="BR5" s="6"/>
      <c r="BS5" s="6"/>
      <c r="BT5" s="7"/>
      <c r="BU5" s="7"/>
      <c r="BV5" s="4"/>
      <c r="BW5" s="4"/>
      <c r="BX5" s="7"/>
      <c r="BY5" s="4"/>
      <c r="BZ5" s="8"/>
      <c r="CC5" s="4"/>
    </row>
    <row r="6" spans="1:81" ht="15" customHeight="1" x14ac:dyDescent="0.15">
      <c r="A6" s="59" t="s">
        <v>310</v>
      </c>
      <c r="B6" s="4" t="s">
        <v>71</v>
      </c>
      <c r="C6" s="16">
        <v>41000</v>
      </c>
      <c r="D6" s="38">
        <f>SUM($C$2:C6)</f>
        <v>169000</v>
      </c>
      <c r="E6" s="20">
        <v>20</v>
      </c>
      <c r="F6" s="15">
        <f t="shared" si="0"/>
        <v>41000</v>
      </c>
      <c r="G6" s="40">
        <f t="shared" si="1"/>
        <v>41000</v>
      </c>
      <c r="H6" s="38">
        <f>SUM($G$2:G6)</f>
        <v>169000</v>
      </c>
      <c r="I6" s="4">
        <v>257</v>
      </c>
      <c r="J6" s="50" t="s">
        <v>68</v>
      </c>
      <c r="K6" s="4"/>
      <c r="L6" s="4"/>
      <c r="M6" s="4"/>
      <c r="N6" s="4"/>
      <c r="O6" s="4"/>
      <c r="P6" s="10"/>
      <c r="Q6" s="10"/>
      <c r="R6" s="10"/>
      <c r="S6" s="10"/>
      <c r="T6" s="5"/>
      <c r="U6" s="4"/>
      <c r="V6" s="4"/>
      <c r="W6" s="8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5"/>
      <c r="BR6" s="6"/>
      <c r="BS6" s="6"/>
      <c r="BT6" s="7"/>
      <c r="BU6" s="7"/>
      <c r="BV6" s="4"/>
      <c r="BW6" s="4"/>
      <c r="BX6" s="7"/>
      <c r="BY6" s="4"/>
      <c r="BZ6" s="8"/>
      <c r="CA6" s="5"/>
      <c r="CB6" s="5"/>
      <c r="CC6" s="4"/>
    </row>
    <row r="7" spans="1:81" ht="15" customHeight="1" x14ac:dyDescent="0.15">
      <c r="A7" s="59" t="s">
        <v>311</v>
      </c>
      <c r="B7" s="4" t="s">
        <v>73</v>
      </c>
      <c r="C7" s="16">
        <v>25000</v>
      </c>
      <c r="D7" s="38">
        <f>SUM($C$2:C7)</f>
        <v>194000</v>
      </c>
      <c r="E7" s="20">
        <v>20</v>
      </c>
      <c r="F7" s="15">
        <f t="shared" si="0"/>
        <v>25000</v>
      </c>
      <c r="G7" s="40">
        <f t="shared" si="1"/>
        <v>25000</v>
      </c>
      <c r="H7" s="38">
        <f>SUM($G$2:G7)</f>
        <v>194000</v>
      </c>
      <c r="I7" s="4">
        <v>158</v>
      </c>
      <c r="J7" s="50" t="s">
        <v>69</v>
      </c>
      <c r="K7" s="4"/>
      <c r="L7" s="4"/>
      <c r="M7" s="4"/>
      <c r="N7" s="4"/>
      <c r="O7" s="4"/>
      <c r="P7" s="10"/>
      <c r="Q7" s="10"/>
      <c r="R7" s="10"/>
      <c r="S7" s="10"/>
      <c r="T7" s="5"/>
      <c r="U7" s="4"/>
      <c r="V7" s="4"/>
      <c r="W7" s="8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5"/>
      <c r="BR7" s="6"/>
      <c r="BS7" s="6"/>
      <c r="BT7" s="7"/>
      <c r="BU7" s="7"/>
      <c r="BV7" s="4"/>
      <c r="BW7" s="4"/>
      <c r="BX7" s="7"/>
      <c r="BY7" s="4"/>
      <c r="BZ7" s="8"/>
      <c r="CC7" s="4"/>
    </row>
    <row r="8" spans="1:81" ht="15" customHeight="1" x14ac:dyDescent="0.15">
      <c r="A8" s="59" t="s">
        <v>312</v>
      </c>
      <c r="B8" s="4" t="s">
        <v>70</v>
      </c>
      <c r="C8" s="16">
        <v>30000</v>
      </c>
      <c r="D8" s="38">
        <f>SUM($C$2:C8)</f>
        <v>224000</v>
      </c>
      <c r="E8" s="20">
        <v>20</v>
      </c>
      <c r="F8" s="15">
        <f t="shared" si="0"/>
        <v>30000</v>
      </c>
      <c r="G8" s="40">
        <f t="shared" si="1"/>
        <v>30000</v>
      </c>
      <c r="H8" s="38">
        <f>SUM($G$2:G8)</f>
        <v>224000</v>
      </c>
      <c r="I8" s="4">
        <v>224</v>
      </c>
      <c r="J8" s="50" t="s">
        <v>68</v>
      </c>
      <c r="K8" s="4"/>
      <c r="L8" s="4"/>
      <c r="M8" s="4"/>
      <c r="N8" s="4"/>
      <c r="O8" s="4"/>
      <c r="P8" s="10"/>
      <c r="Q8" s="10"/>
      <c r="R8" s="10"/>
      <c r="S8" s="10"/>
      <c r="T8" s="5"/>
      <c r="U8" s="4"/>
      <c r="V8" s="4"/>
      <c r="W8" s="8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5"/>
      <c r="BR8" s="6"/>
      <c r="BS8" s="6"/>
      <c r="BT8" s="7"/>
      <c r="BU8" s="7"/>
      <c r="BV8" s="4"/>
      <c r="BW8" s="4"/>
      <c r="BX8" s="7"/>
      <c r="BY8" s="4"/>
      <c r="BZ8" s="8"/>
      <c r="CA8" s="5"/>
      <c r="CB8" s="5"/>
      <c r="CC8" s="4"/>
    </row>
    <row r="9" spans="1:81" ht="15" customHeight="1" x14ac:dyDescent="0.15">
      <c r="A9" s="59" t="s">
        <v>313</v>
      </c>
      <c r="B9" s="4" t="s">
        <v>73</v>
      </c>
      <c r="C9" s="16">
        <v>35000</v>
      </c>
      <c r="D9" s="38">
        <f>SUM($C$2:C9)</f>
        <v>259000</v>
      </c>
      <c r="E9" s="20">
        <v>20</v>
      </c>
      <c r="F9" s="15">
        <f t="shared" si="0"/>
        <v>35000</v>
      </c>
      <c r="G9" s="40">
        <f t="shared" si="1"/>
        <v>35000</v>
      </c>
      <c r="H9" s="38">
        <f>SUM($G$2:G9)</f>
        <v>259000</v>
      </c>
      <c r="I9" s="4">
        <v>143</v>
      </c>
      <c r="J9" s="50" t="s">
        <v>69</v>
      </c>
      <c r="K9" s="4"/>
      <c r="L9" s="4"/>
      <c r="M9" s="4"/>
      <c r="N9" s="4"/>
      <c r="O9" s="4"/>
      <c r="P9" s="10"/>
      <c r="Q9" s="10"/>
      <c r="R9" s="10"/>
      <c r="S9" s="10"/>
      <c r="T9" s="5"/>
      <c r="U9" s="4"/>
      <c r="V9" s="4"/>
      <c r="W9" s="8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5"/>
      <c r="BR9" s="6"/>
      <c r="BS9" s="6"/>
      <c r="BT9" s="7"/>
      <c r="BU9" s="7"/>
      <c r="BV9" s="4"/>
      <c r="BW9" s="4"/>
      <c r="BX9" s="7"/>
      <c r="BY9" s="4"/>
      <c r="BZ9" s="8"/>
      <c r="CC9" s="4"/>
    </row>
    <row r="10" spans="1:81" ht="15" customHeight="1" x14ac:dyDescent="0.15">
      <c r="A10" s="59" t="s">
        <v>314</v>
      </c>
      <c r="B10" s="4" t="s">
        <v>71</v>
      </c>
      <c r="C10" s="15">
        <v>36000</v>
      </c>
      <c r="D10" s="38">
        <f>SUM($C$2:C10)</f>
        <v>295000</v>
      </c>
      <c r="E10" s="20">
        <v>20</v>
      </c>
      <c r="F10" s="15">
        <f t="shared" si="0"/>
        <v>36000</v>
      </c>
      <c r="G10" s="40">
        <f t="shared" si="1"/>
        <v>36000</v>
      </c>
      <c r="H10" s="38">
        <f>SUM($G$2:G10)</f>
        <v>295000</v>
      </c>
      <c r="I10" s="4">
        <v>235</v>
      </c>
      <c r="J10" s="50" t="s">
        <v>68</v>
      </c>
      <c r="K10" s="1"/>
      <c r="L10" s="4"/>
      <c r="M10" s="4"/>
      <c r="N10" s="4"/>
      <c r="O10" s="1"/>
      <c r="P10" s="10"/>
      <c r="Q10" s="10"/>
      <c r="R10" s="10"/>
      <c r="S10" s="10"/>
      <c r="T10" s="2"/>
      <c r="U10" s="1"/>
      <c r="V10" s="1"/>
      <c r="W10" s="3"/>
      <c r="X10" s="1"/>
      <c r="Y10" s="1"/>
      <c r="Z10" s="1"/>
      <c r="AA10" s="1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5"/>
      <c r="BR10" s="6"/>
      <c r="BS10" s="6"/>
      <c r="BT10" s="7"/>
      <c r="BU10" s="7"/>
      <c r="BV10" s="4"/>
      <c r="BW10" s="4"/>
      <c r="BX10" s="7"/>
      <c r="BY10" s="4"/>
      <c r="BZ10" s="8"/>
      <c r="CA10" s="5"/>
      <c r="CB10" s="5"/>
      <c r="CC10" s="4"/>
    </row>
    <row r="11" spans="1:81" ht="15" customHeight="1" x14ac:dyDescent="0.15">
      <c r="A11" s="59" t="s">
        <v>315</v>
      </c>
      <c r="B11" s="4" t="s">
        <v>72</v>
      </c>
      <c r="C11" s="15">
        <v>25000</v>
      </c>
      <c r="D11" s="38">
        <f>SUM($C$2:C11)</f>
        <v>320000</v>
      </c>
      <c r="E11" s="20">
        <v>20</v>
      </c>
      <c r="F11" s="15">
        <f t="shared" si="0"/>
        <v>25000</v>
      </c>
      <c r="G11" s="40">
        <f t="shared" si="1"/>
        <v>25000</v>
      </c>
      <c r="H11" s="38">
        <f>SUM($G$2:G11)</f>
        <v>320000</v>
      </c>
      <c r="I11" s="4">
        <v>282</v>
      </c>
      <c r="J11" s="50" t="s">
        <v>69</v>
      </c>
      <c r="K11" s="1"/>
      <c r="L11" s="4"/>
      <c r="M11" s="4"/>
      <c r="N11" s="4"/>
      <c r="O11" s="1"/>
      <c r="P11" s="10"/>
      <c r="Q11" s="10"/>
      <c r="R11" s="10"/>
      <c r="S11" s="10"/>
      <c r="T11" s="2"/>
      <c r="U11" s="1"/>
      <c r="V11" s="1"/>
      <c r="W11" s="3"/>
      <c r="X11" s="1"/>
      <c r="Y11" s="1"/>
      <c r="Z11" s="1"/>
      <c r="AA11" s="1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5"/>
      <c r="BR11" s="6"/>
      <c r="BS11" s="6"/>
      <c r="BT11" s="7"/>
      <c r="BU11" s="7"/>
      <c r="BV11" s="4"/>
      <c r="BW11" s="4"/>
      <c r="BX11" s="7"/>
      <c r="BY11" s="4"/>
      <c r="BZ11" s="8"/>
      <c r="CA11" s="5"/>
      <c r="CB11" s="5"/>
      <c r="CC11" s="4"/>
    </row>
    <row r="12" spans="1:81" ht="15" customHeight="1" x14ac:dyDescent="0.15">
      <c r="A12" s="59" t="s">
        <v>316</v>
      </c>
      <c r="B12" s="4" t="s">
        <v>71</v>
      </c>
      <c r="C12" s="15">
        <v>50000</v>
      </c>
      <c r="D12" s="38">
        <f>SUM($C$2:C12)</f>
        <v>370000</v>
      </c>
      <c r="E12" s="20">
        <v>20</v>
      </c>
      <c r="F12" s="15">
        <f t="shared" si="0"/>
        <v>50000</v>
      </c>
      <c r="G12" s="40">
        <f t="shared" si="1"/>
        <v>50000</v>
      </c>
      <c r="H12" s="38">
        <f>SUM($G$2:G12)</f>
        <v>370000</v>
      </c>
      <c r="I12" s="4">
        <v>173</v>
      </c>
      <c r="J12" s="50" t="s">
        <v>68</v>
      </c>
      <c r="K12" s="1"/>
      <c r="L12" s="4"/>
      <c r="M12" s="4"/>
      <c r="N12" s="4"/>
      <c r="O12" s="1"/>
      <c r="P12" s="10"/>
      <c r="Q12" s="10"/>
      <c r="R12" s="10"/>
      <c r="S12" s="10"/>
      <c r="T12" s="2"/>
      <c r="U12" s="1"/>
      <c r="V12" s="1"/>
      <c r="W12" s="3"/>
      <c r="X12" s="1"/>
      <c r="Y12" s="1"/>
      <c r="Z12" s="1"/>
      <c r="AA12" s="1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5"/>
      <c r="BR12" s="6"/>
      <c r="BS12" s="6"/>
      <c r="BT12" s="7"/>
      <c r="BU12" s="7"/>
      <c r="BV12" s="4"/>
      <c r="BW12" s="4"/>
      <c r="BX12" s="7"/>
      <c r="BY12" s="4"/>
      <c r="BZ12" s="8"/>
      <c r="CC12" s="4"/>
    </row>
    <row r="13" spans="1:81" ht="15" customHeight="1" x14ac:dyDescent="0.15">
      <c r="A13" s="59" t="s">
        <v>317</v>
      </c>
      <c r="B13" s="4" t="s">
        <v>73</v>
      </c>
      <c r="C13" s="16">
        <v>50000</v>
      </c>
      <c r="D13" s="38">
        <f>SUM($C$2:C13)</f>
        <v>420000</v>
      </c>
      <c r="E13" s="20">
        <v>20</v>
      </c>
      <c r="F13" s="15">
        <f t="shared" si="0"/>
        <v>50000</v>
      </c>
      <c r="G13" s="40">
        <f t="shared" si="1"/>
        <v>50000</v>
      </c>
      <c r="H13" s="38">
        <f>SUM($G$2:G13)</f>
        <v>420000</v>
      </c>
      <c r="I13" s="4">
        <v>139</v>
      </c>
      <c r="J13" s="50" t="s">
        <v>69</v>
      </c>
      <c r="K13" s="4"/>
      <c r="L13" s="4"/>
      <c r="M13" s="4"/>
      <c r="N13" s="4"/>
      <c r="O13" s="4"/>
      <c r="P13" s="10"/>
      <c r="Q13" s="10"/>
      <c r="R13" s="10"/>
      <c r="S13" s="10"/>
      <c r="T13" s="5"/>
      <c r="U13" s="4"/>
      <c r="V13" s="4"/>
      <c r="W13" s="8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5"/>
      <c r="BR13" s="6"/>
      <c r="BS13" s="6"/>
      <c r="BT13" s="7"/>
      <c r="BU13" s="7"/>
      <c r="BV13" s="4"/>
      <c r="BW13" s="4"/>
      <c r="BX13" s="7"/>
      <c r="BY13" s="4"/>
      <c r="BZ13" s="8"/>
      <c r="CA13" s="5"/>
      <c r="CB13" s="5"/>
      <c r="CC13" s="4"/>
    </row>
    <row r="14" spans="1:81" ht="15" customHeight="1" x14ac:dyDescent="0.15">
      <c r="A14" s="59" t="s">
        <v>318</v>
      </c>
      <c r="B14" s="4" t="s">
        <v>73</v>
      </c>
      <c r="C14" s="16">
        <v>50000</v>
      </c>
      <c r="D14" s="38">
        <f>SUM($C$2:C14)</f>
        <v>470000</v>
      </c>
      <c r="E14" s="20">
        <v>20</v>
      </c>
      <c r="F14" s="15">
        <f t="shared" si="0"/>
        <v>50000</v>
      </c>
      <c r="G14" s="40">
        <f t="shared" si="1"/>
        <v>50000</v>
      </c>
      <c r="H14" s="38">
        <f>SUM($G$2:G14)</f>
        <v>470000</v>
      </c>
      <c r="I14" s="4">
        <v>260</v>
      </c>
      <c r="J14" s="50" t="s">
        <v>69</v>
      </c>
      <c r="K14" s="4"/>
      <c r="L14" s="4"/>
      <c r="M14" s="4"/>
      <c r="N14" s="4"/>
      <c r="O14" s="4"/>
      <c r="P14" s="10"/>
      <c r="Q14" s="10"/>
      <c r="R14" s="10"/>
      <c r="S14" s="10"/>
      <c r="T14" s="5"/>
      <c r="U14" s="4"/>
      <c r="V14" s="4"/>
      <c r="W14" s="8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5"/>
      <c r="BR14" s="6"/>
      <c r="BS14" s="6"/>
      <c r="BT14" s="7"/>
      <c r="BU14" s="7"/>
      <c r="BV14" s="4"/>
      <c r="BW14" s="4"/>
      <c r="BX14" s="7"/>
      <c r="BY14" s="4"/>
      <c r="BZ14" s="8"/>
      <c r="CA14" s="5"/>
      <c r="CB14" s="5"/>
      <c r="CC14" s="4"/>
    </row>
    <row r="15" spans="1:81" ht="15" customHeight="1" x14ac:dyDescent="0.15">
      <c r="A15" s="59" t="s">
        <v>319</v>
      </c>
      <c r="B15" s="4" t="s">
        <v>71</v>
      </c>
      <c r="C15" s="16">
        <v>25000</v>
      </c>
      <c r="D15" s="38">
        <f>SUM($C$2:C15)</f>
        <v>495000</v>
      </c>
      <c r="E15" s="20">
        <v>17</v>
      </c>
      <c r="F15" s="15">
        <f t="shared" si="0"/>
        <v>25000</v>
      </c>
      <c r="G15" s="40">
        <f t="shared" si="1"/>
        <v>25000</v>
      </c>
      <c r="H15" s="38">
        <f>SUM($G$2:G15)</f>
        <v>495000</v>
      </c>
      <c r="I15" s="4">
        <v>486</v>
      </c>
      <c r="J15" s="50" t="s">
        <v>68</v>
      </c>
      <c r="K15" s="4"/>
      <c r="L15" s="4"/>
      <c r="M15" s="4"/>
      <c r="N15" s="4"/>
      <c r="O15" s="4"/>
      <c r="P15" s="10"/>
      <c r="Q15" s="10"/>
      <c r="R15" s="10"/>
      <c r="S15" s="10"/>
      <c r="T15" s="5"/>
      <c r="U15" s="4"/>
      <c r="V15" s="4"/>
      <c r="W15" s="8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5"/>
      <c r="BR15" s="6"/>
      <c r="BS15" s="6"/>
      <c r="BT15" s="7"/>
      <c r="BU15" s="7"/>
      <c r="BV15" s="4"/>
      <c r="BW15" s="4"/>
      <c r="BX15" s="7"/>
      <c r="BY15" s="4"/>
      <c r="BZ15" s="8"/>
      <c r="CC15" s="4"/>
    </row>
    <row r="16" spans="1:81" ht="15" customHeight="1" x14ac:dyDescent="0.15">
      <c r="A16" s="59" t="s">
        <v>320</v>
      </c>
      <c r="B16" s="4" t="s">
        <v>73</v>
      </c>
      <c r="C16" s="16">
        <v>32000</v>
      </c>
      <c r="D16" s="38">
        <f>SUM($C$2:C16)</f>
        <v>527000</v>
      </c>
      <c r="E16" s="20">
        <v>17</v>
      </c>
      <c r="F16" s="15">
        <f t="shared" si="0"/>
        <v>32000</v>
      </c>
      <c r="G16" s="40">
        <f t="shared" si="1"/>
        <v>32000</v>
      </c>
      <c r="H16" s="38">
        <f>SUM($G$2:G16)</f>
        <v>527000</v>
      </c>
      <c r="I16" s="4">
        <v>359</v>
      </c>
      <c r="J16" s="50" t="s">
        <v>69</v>
      </c>
      <c r="K16" s="4"/>
      <c r="L16" s="4"/>
      <c r="M16" s="4"/>
      <c r="N16" s="4"/>
      <c r="O16" s="4"/>
      <c r="P16" s="10"/>
      <c r="Q16" s="10"/>
      <c r="R16" s="10"/>
      <c r="S16" s="10"/>
      <c r="T16" s="5"/>
      <c r="U16" s="4"/>
      <c r="V16" s="4"/>
      <c r="W16" s="8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5"/>
      <c r="BR16" s="6"/>
      <c r="BS16" s="6"/>
      <c r="BT16" s="7"/>
      <c r="BU16" s="7"/>
      <c r="BV16" s="4"/>
      <c r="BW16" s="4"/>
      <c r="BX16" s="7"/>
      <c r="BY16" s="4"/>
      <c r="BZ16" s="8"/>
      <c r="CA16" s="5"/>
      <c r="CB16" s="5"/>
      <c r="CC16" s="4"/>
    </row>
    <row r="17" spans="1:81" ht="15" customHeight="1" x14ac:dyDescent="0.15">
      <c r="A17" s="59" t="s">
        <v>321</v>
      </c>
      <c r="B17" s="4" t="s">
        <v>73</v>
      </c>
      <c r="C17" s="16">
        <v>25000</v>
      </c>
      <c r="D17" s="38">
        <f>SUM($C$2:C17)</f>
        <v>552000</v>
      </c>
      <c r="E17" s="20">
        <v>17</v>
      </c>
      <c r="F17" s="15">
        <f t="shared" si="0"/>
        <v>25000</v>
      </c>
      <c r="G17" s="40">
        <f t="shared" si="1"/>
        <v>25000</v>
      </c>
      <c r="H17" s="38">
        <f>SUM($G$2:G17)</f>
        <v>552000</v>
      </c>
      <c r="I17" s="4">
        <v>420</v>
      </c>
      <c r="J17" s="50" t="s">
        <v>69</v>
      </c>
      <c r="K17" s="4"/>
      <c r="L17" s="4"/>
      <c r="M17" s="4"/>
      <c r="N17" s="4"/>
      <c r="O17" s="4"/>
      <c r="P17" s="10"/>
      <c r="Q17" s="10"/>
      <c r="R17" s="10"/>
      <c r="S17" s="10"/>
      <c r="T17" s="5"/>
      <c r="U17" s="4"/>
      <c r="V17" s="4"/>
      <c r="W17" s="8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5"/>
      <c r="BR17" s="6"/>
      <c r="BS17" s="6"/>
      <c r="BT17" s="7"/>
      <c r="BU17" s="7"/>
      <c r="BV17" s="4"/>
      <c r="BW17" s="4"/>
      <c r="BX17" s="7"/>
      <c r="BY17" s="4"/>
      <c r="BZ17" s="8"/>
      <c r="CA17" s="5"/>
      <c r="CB17" s="5"/>
      <c r="CC17" s="4"/>
    </row>
    <row r="18" spans="1:81" ht="15" customHeight="1" x14ac:dyDescent="0.15">
      <c r="A18" s="59" t="s">
        <v>322</v>
      </c>
      <c r="B18" s="4" t="s">
        <v>71</v>
      </c>
      <c r="C18" s="16">
        <v>26000</v>
      </c>
      <c r="D18" s="38">
        <f>SUM($C$2:C18)</f>
        <v>578000</v>
      </c>
      <c r="E18" s="20">
        <v>17</v>
      </c>
      <c r="F18" s="15">
        <f t="shared" si="0"/>
        <v>26000</v>
      </c>
      <c r="G18" s="40">
        <f t="shared" si="1"/>
        <v>26000</v>
      </c>
      <c r="H18" s="38">
        <f>SUM($G$2:G18)</f>
        <v>578000</v>
      </c>
      <c r="I18" s="4">
        <v>332</v>
      </c>
      <c r="J18" s="50" t="s">
        <v>68</v>
      </c>
      <c r="K18" s="4"/>
      <c r="L18" s="4"/>
      <c r="M18" s="4"/>
      <c r="N18" s="4"/>
      <c r="O18" s="4"/>
      <c r="P18" s="10"/>
      <c r="Q18" s="10"/>
      <c r="R18" s="10"/>
      <c r="S18" s="10"/>
      <c r="T18" s="5"/>
      <c r="U18" s="4"/>
      <c r="V18" s="4"/>
      <c r="W18" s="8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5"/>
      <c r="BR18" s="6"/>
      <c r="BS18" s="6"/>
      <c r="BT18" s="7"/>
      <c r="BU18" s="7"/>
      <c r="BV18" s="4"/>
      <c r="BW18" s="4"/>
      <c r="BX18" s="7"/>
      <c r="BY18" s="4"/>
      <c r="BZ18" s="8"/>
      <c r="CC18" s="4"/>
    </row>
    <row r="19" spans="1:81" ht="15" customHeight="1" x14ac:dyDescent="0.15">
      <c r="A19" s="59" t="s">
        <v>323</v>
      </c>
      <c r="B19" s="4" t="s">
        <v>72</v>
      </c>
      <c r="C19" s="16">
        <v>36000</v>
      </c>
      <c r="D19" s="38">
        <f>SUM($C$2:C19)</f>
        <v>614000</v>
      </c>
      <c r="E19" s="20">
        <v>17</v>
      </c>
      <c r="F19" s="15">
        <f t="shared" si="0"/>
        <v>36000</v>
      </c>
      <c r="G19" s="40">
        <f t="shared" si="1"/>
        <v>36000</v>
      </c>
      <c r="H19" s="38">
        <f>SUM($G$2:G19)</f>
        <v>614000</v>
      </c>
      <c r="I19" s="4">
        <v>392</v>
      </c>
      <c r="J19" s="50" t="s">
        <v>69</v>
      </c>
      <c r="K19" s="4"/>
      <c r="L19" s="4"/>
      <c r="M19" s="4"/>
      <c r="N19" s="4"/>
      <c r="O19" s="4"/>
      <c r="P19" s="10"/>
      <c r="Q19" s="10"/>
      <c r="R19" s="10"/>
      <c r="S19" s="10"/>
      <c r="T19" s="5"/>
      <c r="U19" s="4"/>
      <c r="V19" s="4"/>
      <c r="W19" s="8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5"/>
      <c r="BR19" s="6"/>
      <c r="BS19" s="6"/>
      <c r="BT19" s="7"/>
      <c r="BU19" s="7"/>
      <c r="BV19" s="4"/>
      <c r="BW19" s="4"/>
      <c r="BX19" s="7"/>
      <c r="BY19" s="4"/>
      <c r="BZ19" s="8"/>
      <c r="CC19" s="4"/>
    </row>
    <row r="20" spans="1:81" ht="15" customHeight="1" x14ac:dyDescent="0.15">
      <c r="A20" s="59" t="s">
        <v>324</v>
      </c>
      <c r="B20" s="4" t="s">
        <v>71</v>
      </c>
      <c r="C20" s="16">
        <v>50000</v>
      </c>
      <c r="D20" s="38">
        <f>SUM($C$2:C20)</f>
        <v>664000</v>
      </c>
      <c r="E20" s="20">
        <v>17</v>
      </c>
      <c r="F20" s="15">
        <f t="shared" si="0"/>
        <v>50000</v>
      </c>
      <c r="G20" s="40">
        <f t="shared" si="1"/>
        <v>50000</v>
      </c>
      <c r="H20" s="38">
        <f>SUM($G$2:G20)</f>
        <v>664000</v>
      </c>
      <c r="I20" s="4">
        <v>494</v>
      </c>
      <c r="J20" s="50" t="s">
        <v>68</v>
      </c>
      <c r="K20" s="4"/>
      <c r="L20" s="4"/>
      <c r="M20" s="4"/>
      <c r="N20" s="4"/>
      <c r="O20" s="4"/>
      <c r="P20" s="10"/>
      <c r="Q20" s="10"/>
      <c r="R20" s="10"/>
      <c r="S20" s="10"/>
      <c r="T20" s="5"/>
      <c r="U20" s="4"/>
      <c r="V20" s="4"/>
      <c r="W20" s="8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5"/>
      <c r="BR20" s="6"/>
      <c r="BS20" s="6"/>
      <c r="BT20" s="7"/>
      <c r="BU20" s="7"/>
      <c r="BV20" s="4"/>
      <c r="BW20" s="4"/>
      <c r="BX20" s="7"/>
      <c r="BY20" s="4"/>
      <c r="BZ20" s="8"/>
      <c r="CA20" s="5"/>
      <c r="CB20" s="5"/>
      <c r="CC20" s="4"/>
    </row>
    <row r="21" spans="1:81" ht="15" customHeight="1" x14ac:dyDescent="0.15">
      <c r="A21" s="59" t="s">
        <v>325</v>
      </c>
      <c r="B21" s="4" t="s">
        <v>72</v>
      </c>
      <c r="C21" s="16">
        <v>50000</v>
      </c>
      <c r="D21" s="38">
        <f>SUM($C$2:C21)</f>
        <v>714000</v>
      </c>
      <c r="E21" s="20">
        <v>17</v>
      </c>
      <c r="F21" s="15">
        <f t="shared" si="0"/>
        <v>50000</v>
      </c>
      <c r="G21" s="40">
        <f t="shared" si="1"/>
        <v>50000</v>
      </c>
      <c r="H21" s="38">
        <f>SUM($G$2:G21)</f>
        <v>714000</v>
      </c>
      <c r="I21" s="4">
        <v>500</v>
      </c>
      <c r="J21" s="50" t="s">
        <v>69</v>
      </c>
      <c r="K21" s="4"/>
      <c r="L21" s="4"/>
      <c r="M21" s="4"/>
      <c r="N21" s="4"/>
      <c r="O21" s="4"/>
      <c r="P21" s="10"/>
      <c r="Q21" s="10"/>
      <c r="R21" s="10"/>
      <c r="S21" s="10"/>
      <c r="T21" s="5"/>
      <c r="U21" s="4"/>
      <c r="V21" s="4"/>
      <c r="W21" s="8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5"/>
      <c r="BR21" s="6"/>
      <c r="BS21" s="6"/>
      <c r="BT21" s="7"/>
      <c r="BU21" s="7"/>
      <c r="BV21" s="4"/>
      <c r="BW21" s="4"/>
      <c r="BX21" s="7"/>
      <c r="BY21" s="4"/>
      <c r="BZ21" s="8"/>
      <c r="CC21" s="4"/>
    </row>
    <row r="22" spans="1:81" ht="15" customHeight="1" x14ac:dyDescent="0.15">
      <c r="A22" s="59" t="s">
        <v>326</v>
      </c>
      <c r="B22" s="4" t="s">
        <v>71</v>
      </c>
      <c r="C22" s="16">
        <v>30000</v>
      </c>
      <c r="D22" s="38">
        <f>SUM($C$2:C22)</f>
        <v>744000</v>
      </c>
      <c r="E22" s="20">
        <v>17</v>
      </c>
      <c r="F22" s="15">
        <f t="shared" si="0"/>
        <v>30000</v>
      </c>
      <c r="G22" s="40">
        <f t="shared" si="1"/>
        <v>30000</v>
      </c>
      <c r="H22" s="38">
        <f>SUM($G$2:G22)</f>
        <v>744000</v>
      </c>
      <c r="I22" s="4">
        <v>369</v>
      </c>
      <c r="J22" s="50" t="s">
        <v>68</v>
      </c>
      <c r="K22" s="4"/>
      <c r="L22" s="4"/>
      <c r="M22" s="4"/>
      <c r="N22" s="4"/>
      <c r="O22" s="4"/>
      <c r="P22" s="10"/>
      <c r="Q22" s="10"/>
      <c r="R22" s="10"/>
      <c r="S22" s="10"/>
      <c r="T22" s="5"/>
      <c r="U22" s="4"/>
      <c r="V22" s="4"/>
      <c r="W22" s="8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5"/>
      <c r="BR22" s="6"/>
      <c r="BS22" s="6"/>
      <c r="BT22" s="7"/>
      <c r="BU22" s="7"/>
      <c r="BV22" s="4"/>
      <c r="BW22" s="4"/>
      <c r="BX22" s="7"/>
      <c r="BY22" s="4"/>
      <c r="BZ22" s="8"/>
      <c r="CC22" s="4"/>
    </row>
    <row r="23" spans="1:81" ht="15" customHeight="1" x14ac:dyDescent="0.15">
      <c r="A23" s="59" t="s">
        <v>327</v>
      </c>
      <c r="B23" s="4" t="s">
        <v>74</v>
      </c>
      <c r="C23" s="15">
        <v>25000</v>
      </c>
      <c r="D23" s="38">
        <f>SUM($C$2:C23)</f>
        <v>769000</v>
      </c>
      <c r="E23" s="20">
        <v>17</v>
      </c>
      <c r="F23" s="15">
        <f t="shared" si="0"/>
        <v>25000</v>
      </c>
      <c r="G23" s="40">
        <f t="shared" si="1"/>
        <v>25000</v>
      </c>
      <c r="H23" s="38">
        <f>SUM($G$2:G23)</f>
        <v>769000</v>
      </c>
      <c r="I23" s="4">
        <v>308</v>
      </c>
      <c r="J23" s="50" t="s">
        <v>69</v>
      </c>
      <c r="K23" s="1"/>
      <c r="L23" s="4"/>
      <c r="M23" s="4"/>
      <c r="N23" s="4"/>
      <c r="O23" s="1"/>
      <c r="P23" s="10"/>
      <c r="Q23" s="10"/>
      <c r="R23" s="10"/>
      <c r="S23" s="10"/>
      <c r="T23" s="2"/>
      <c r="U23" s="1"/>
      <c r="V23" s="1"/>
      <c r="W23" s="3"/>
      <c r="X23" s="1"/>
      <c r="Y23" s="1"/>
      <c r="Z23" s="1"/>
      <c r="AA23" s="1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5"/>
      <c r="BR23" s="6"/>
      <c r="BS23" s="6"/>
      <c r="BT23" s="7"/>
      <c r="BU23" s="7"/>
      <c r="BV23" s="4"/>
      <c r="BW23" s="4"/>
      <c r="BX23" s="7"/>
      <c r="BY23" s="4"/>
      <c r="BZ23" s="8"/>
      <c r="CA23" s="5"/>
      <c r="CB23" s="5"/>
      <c r="CC23" s="4"/>
    </row>
    <row r="24" spans="1:81" ht="15" customHeight="1" x14ac:dyDescent="0.15">
      <c r="A24" s="59" t="s">
        <v>328</v>
      </c>
      <c r="B24" s="4" t="s">
        <v>73</v>
      </c>
      <c r="C24" s="16">
        <v>25000</v>
      </c>
      <c r="D24" s="38">
        <f>SUM($C$2:C24)</f>
        <v>794000</v>
      </c>
      <c r="E24" s="20">
        <v>17</v>
      </c>
      <c r="F24" s="15">
        <f t="shared" si="0"/>
        <v>25000</v>
      </c>
      <c r="G24" s="40">
        <f t="shared" si="1"/>
        <v>25000</v>
      </c>
      <c r="H24" s="38">
        <f>SUM($G$2:G24)</f>
        <v>794000</v>
      </c>
      <c r="I24" s="4">
        <v>405</v>
      </c>
      <c r="J24" s="50" t="s">
        <v>69</v>
      </c>
      <c r="K24" s="4"/>
      <c r="L24" s="4"/>
      <c r="M24" s="4"/>
      <c r="N24" s="4"/>
      <c r="O24" s="4"/>
      <c r="P24" s="10"/>
      <c r="Q24" s="10"/>
      <c r="R24" s="10"/>
      <c r="S24" s="10"/>
      <c r="T24" s="5"/>
      <c r="U24" s="4"/>
      <c r="V24" s="4"/>
      <c r="W24" s="8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5"/>
      <c r="BR24" s="6"/>
      <c r="BS24" s="6"/>
      <c r="BT24" s="7"/>
      <c r="BU24" s="7"/>
      <c r="BV24" s="4"/>
      <c r="BW24" s="4"/>
      <c r="BX24" s="7"/>
      <c r="BY24" s="4"/>
      <c r="BZ24" s="8"/>
      <c r="CC24" s="4"/>
    </row>
    <row r="25" spans="1:81" ht="15" customHeight="1" x14ac:dyDescent="0.15">
      <c r="A25" s="59" t="s">
        <v>329</v>
      </c>
      <c r="B25" s="4" t="s">
        <v>72</v>
      </c>
      <c r="C25" s="16">
        <v>26000</v>
      </c>
      <c r="D25" s="38">
        <f>SUM($C$2:C25)</f>
        <v>820000</v>
      </c>
      <c r="E25" s="20">
        <v>16</v>
      </c>
      <c r="F25" s="15">
        <f t="shared" si="0"/>
        <v>26000</v>
      </c>
      <c r="G25" s="40">
        <f t="shared" si="1"/>
        <v>26000</v>
      </c>
      <c r="H25" s="38">
        <f>SUM($G$2:G25)</f>
        <v>820000</v>
      </c>
      <c r="I25" s="4">
        <v>345</v>
      </c>
      <c r="J25" s="50" t="s">
        <v>69</v>
      </c>
      <c r="K25" s="4"/>
      <c r="L25" s="4"/>
      <c r="M25" s="4"/>
      <c r="N25" s="4"/>
      <c r="O25" s="4"/>
      <c r="P25" s="10"/>
      <c r="Q25" s="10"/>
      <c r="R25" s="10"/>
      <c r="S25" s="10"/>
      <c r="T25" s="5"/>
      <c r="U25" s="4"/>
      <c r="V25" s="4"/>
      <c r="W25" s="8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5"/>
      <c r="BR25" s="6"/>
      <c r="BS25" s="6"/>
      <c r="BT25" s="7"/>
      <c r="BU25" s="7"/>
      <c r="BV25" s="4"/>
      <c r="BW25" s="4"/>
      <c r="BX25" s="7"/>
      <c r="BY25" s="4"/>
      <c r="BZ25" s="8"/>
      <c r="CA25" s="5"/>
      <c r="CB25" s="5"/>
      <c r="CC25" s="4"/>
    </row>
    <row r="26" spans="1:81" ht="15" customHeight="1" x14ac:dyDescent="0.15">
      <c r="A26" s="59" t="s">
        <v>330</v>
      </c>
      <c r="B26" s="4" t="s">
        <v>73</v>
      </c>
      <c r="C26" s="16">
        <v>50000</v>
      </c>
      <c r="D26" s="38">
        <f>SUM($C$2:C26)</f>
        <v>870000</v>
      </c>
      <c r="E26" s="20">
        <v>16</v>
      </c>
      <c r="F26" s="15">
        <f t="shared" si="0"/>
        <v>50000</v>
      </c>
      <c r="G26" s="40">
        <f t="shared" si="1"/>
        <v>50000</v>
      </c>
      <c r="H26" s="38">
        <f>SUM($G$2:G26)</f>
        <v>870000</v>
      </c>
      <c r="I26" s="4">
        <v>322</v>
      </c>
      <c r="J26" s="50" t="s">
        <v>69</v>
      </c>
      <c r="K26" s="4"/>
      <c r="L26" s="4"/>
      <c r="M26" s="4"/>
      <c r="N26" s="4"/>
      <c r="O26" s="4"/>
      <c r="P26" s="10"/>
      <c r="Q26" s="10"/>
      <c r="R26" s="10"/>
      <c r="S26" s="10"/>
      <c r="T26" s="5"/>
      <c r="U26" s="4"/>
      <c r="V26" s="4"/>
      <c r="W26" s="8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5"/>
      <c r="BR26" s="6"/>
      <c r="BS26" s="6"/>
      <c r="BT26" s="7"/>
      <c r="BU26" s="7"/>
      <c r="BV26" s="4"/>
      <c r="BW26" s="4"/>
      <c r="BX26" s="7"/>
      <c r="BY26" s="4"/>
      <c r="BZ26" s="8"/>
      <c r="CC26" s="4"/>
    </row>
    <row r="27" spans="1:81" ht="15" customHeight="1" x14ac:dyDescent="0.15">
      <c r="A27" s="59" t="s">
        <v>331</v>
      </c>
      <c r="B27" s="4" t="s">
        <v>74</v>
      </c>
      <c r="C27" s="16">
        <v>50000</v>
      </c>
      <c r="D27" s="38">
        <f>SUM($C$2:C27)</f>
        <v>920000</v>
      </c>
      <c r="E27" s="20">
        <v>16</v>
      </c>
      <c r="F27" s="15">
        <f t="shared" si="0"/>
        <v>50000</v>
      </c>
      <c r="G27" s="40">
        <f t="shared" si="1"/>
        <v>50000</v>
      </c>
      <c r="H27" s="38">
        <f>SUM($G$2:G27)</f>
        <v>920000</v>
      </c>
      <c r="I27" s="4">
        <v>458</v>
      </c>
      <c r="J27" s="50" t="s">
        <v>69</v>
      </c>
      <c r="K27" s="4"/>
      <c r="L27" s="4"/>
      <c r="M27" s="4"/>
      <c r="N27" s="4"/>
      <c r="O27" s="4"/>
      <c r="P27" s="10"/>
      <c r="Q27" s="10"/>
      <c r="R27" s="10"/>
      <c r="S27" s="10"/>
      <c r="T27" s="5"/>
      <c r="U27" s="4"/>
      <c r="V27" s="4"/>
      <c r="W27" s="8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5"/>
      <c r="BR27" s="6"/>
      <c r="BS27" s="6"/>
      <c r="BT27" s="7"/>
      <c r="BU27" s="7"/>
      <c r="BV27" s="4"/>
      <c r="BW27" s="4"/>
      <c r="BX27" s="7"/>
      <c r="BY27" s="4"/>
      <c r="BZ27" s="8"/>
      <c r="CC27" s="4"/>
    </row>
    <row r="28" spans="1:81" ht="15" customHeight="1" x14ac:dyDescent="0.15">
      <c r="A28" s="59" t="s">
        <v>332</v>
      </c>
      <c r="B28" s="4" t="s">
        <v>73</v>
      </c>
      <c r="C28" s="16">
        <v>50000</v>
      </c>
      <c r="D28" s="38">
        <f>SUM($C$2:C28)</f>
        <v>970000</v>
      </c>
      <c r="E28" s="20">
        <v>16</v>
      </c>
      <c r="F28" s="15">
        <f t="shared" si="0"/>
        <v>50000</v>
      </c>
      <c r="G28" s="40">
        <f t="shared" si="1"/>
        <v>50000</v>
      </c>
      <c r="H28" s="38">
        <f>SUM($G$2:G28)</f>
        <v>970000</v>
      </c>
      <c r="I28" s="4">
        <v>250</v>
      </c>
      <c r="J28" s="50" t="s">
        <v>69</v>
      </c>
      <c r="K28" s="4"/>
      <c r="L28" s="4"/>
      <c r="M28" s="4"/>
      <c r="N28" s="4"/>
      <c r="O28" s="4"/>
      <c r="P28" s="10"/>
      <c r="Q28" s="10"/>
      <c r="R28" s="10"/>
      <c r="S28" s="10"/>
      <c r="T28" s="5"/>
      <c r="U28" s="4"/>
      <c r="V28" s="4"/>
      <c r="W28" s="8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5"/>
      <c r="BR28" s="6"/>
      <c r="BS28" s="6"/>
      <c r="BT28" s="7"/>
      <c r="BU28" s="7"/>
      <c r="BV28" s="4"/>
      <c r="BW28" s="4"/>
      <c r="BX28" s="7"/>
      <c r="BY28" s="4"/>
      <c r="BZ28" s="8"/>
      <c r="CA28" s="5"/>
      <c r="CB28" s="5"/>
      <c r="CC28" s="4"/>
    </row>
    <row r="29" spans="1:81" ht="15" customHeight="1" x14ac:dyDescent="0.15">
      <c r="A29" s="59" t="s">
        <v>333</v>
      </c>
      <c r="B29" s="4" t="s">
        <v>70</v>
      </c>
      <c r="C29" s="16">
        <v>50000</v>
      </c>
      <c r="D29" s="38">
        <f>SUM($C$2:C29)</f>
        <v>1020000</v>
      </c>
      <c r="E29" s="20">
        <v>15</v>
      </c>
      <c r="F29" s="15">
        <f t="shared" si="0"/>
        <v>50000</v>
      </c>
      <c r="G29" s="40">
        <f t="shared" si="1"/>
        <v>50000</v>
      </c>
      <c r="H29" s="38">
        <f>SUM($G$2:G29)</f>
        <v>1020000</v>
      </c>
      <c r="I29" s="4">
        <v>888</v>
      </c>
      <c r="J29" s="50" t="s">
        <v>68</v>
      </c>
      <c r="K29" s="4"/>
      <c r="L29" s="4"/>
      <c r="M29" s="4"/>
      <c r="N29" s="4"/>
      <c r="O29" s="4"/>
      <c r="P29" s="10"/>
      <c r="Q29" s="10"/>
      <c r="R29" s="10"/>
      <c r="S29" s="10"/>
      <c r="T29" s="5"/>
      <c r="U29" s="4"/>
      <c r="V29" s="4"/>
      <c r="W29" s="8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5"/>
      <c r="BR29" s="6"/>
      <c r="BS29" s="6"/>
      <c r="BT29" s="7"/>
      <c r="BU29" s="7"/>
      <c r="BV29" s="4"/>
      <c r="BW29" s="4"/>
      <c r="BX29" s="7"/>
      <c r="BY29" s="4"/>
      <c r="BZ29" s="8"/>
      <c r="CA29" s="5"/>
      <c r="CB29" s="5"/>
      <c r="CC29" s="4"/>
    </row>
    <row r="30" spans="1:81" ht="15" customHeight="1" x14ac:dyDescent="0.15">
      <c r="A30" s="59" t="s">
        <v>334</v>
      </c>
      <c r="B30" s="4" t="s">
        <v>74</v>
      </c>
      <c r="C30" s="16">
        <v>25000</v>
      </c>
      <c r="D30" s="38">
        <f>SUM($C$2:C30)</f>
        <v>1045000</v>
      </c>
      <c r="E30" s="20">
        <v>14</v>
      </c>
      <c r="F30" s="15">
        <f t="shared" si="0"/>
        <v>25000</v>
      </c>
      <c r="G30" s="40">
        <f t="shared" si="1"/>
        <v>25000</v>
      </c>
      <c r="H30" s="38">
        <f>SUM($G$2:G30)</f>
        <v>1045000</v>
      </c>
      <c r="I30" s="4">
        <v>914</v>
      </c>
      <c r="J30" s="50" t="s">
        <v>69</v>
      </c>
      <c r="K30" s="4"/>
      <c r="L30" s="4"/>
      <c r="M30" s="4"/>
      <c r="N30" s="4"/>
      <c r="O30" s="4"/>
      <c r="P30" s="10"/>
      <c r="Q30" s="10"/>
      <c r="R30" s="10"/>
      <c r="S30" s="10"/>
      <c r="T30" s="5"/>
      <c r="U30" s="4"/>
      <c r="V30" s="4"/>
      <c r="W30" s="8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5"/>
      <c r="BR30" s="6"/>
      <c r="BS30" s="6"/>
      <c r="BT30" s="7"/>
      <c r="BU30" s="7"/>
      <c r="BV30" s="4"/>
      <c r="BW30" s="4"/>
      <c r="BX30" s="7"/>
      <c r="BY30" s="4"/>
      <c r="BZ30" s="8"/>
      <c r="CC30" s="4"/>
    </row>
    <row r="31" spans="1:81" ht="15" customHeight="1" x14ac:dyDescent="0.15">
      <c r="A31" s="59" t="s">
        <v>335</v>
      </c>
      <c r="B31" s="4" t="s">
        <v>74</v>
      </c>
      <c r="C31" s="16">
        <v>40000</v>
      </c>
      <c r="D31" s="38">
        <f>SUM($C$2:C31)</f>
        <v>1085000</v>
      </c>
      <c r="E31" s="20">
        <v>14</v>
      </c>
      <c r="F31" s="15">
        <f t="shared" si="0"/>
        <v>40000</v>
      </c>
      <c r="G31" s="40">
        <f t="shared" si="1"/>
        <v>40000</v>
      </c>
      <c r="H31" s="38">
        <f>SUM($G$2:G31)</f>
        <v>1085000</v>
      </c>
      <c r="I31" s="4">
        <v>562</v>
      </c>
      <c r="J31" s="50" t="s">
        <v>69</v>
      </c>
      <c r="K31" s="4"/>
      <c r="L31" s="4"/>
      <c r="M31" s="4"/>
      <c r="N31" s="4"/>
      <c r="O31" s="4"/>
      <c r="P31" s="10"/>
      <c r="Q31" s="10"/>
      <c r="R31" s="10"/>
      <c r="S31" s="10"/>
      <c r="T31" s="5"/>
      <c r="U31" s="4"/>
      <c r="V31" s="4"/>
      <c r="W31" s="8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5"/>
      <c r="BR31" s="6"/>
      <c r="BS31" s="6"/>
      <c r="BT31" s="7"/>
      <c r="BU31" s="7"/>
      <c r="BV31" s="4"/>
      <c r="BW31" s="4"/>
      <c r="BX31" s="7"/>
      <c r="BY31" s="4"/>
      <c r="BZ31" s="8"/>
      <c r="CA31" s="5"/>
      <c r="CB31" s="5"/>
      <c r="CC31" s="4"/>
    </row>
    <row r="32" spans="1:81" ht="15" customHeight="1" x14ac:dyDescent="0.15">
      <c r="A32" s="59" t="s">
        <v>336</v>
      </c>
      <c r="B32" s="4" t="s">
        <v>73</v>
      </c>
      <c r="C32" s="16">
        <v>26000</v>
      </c>
      <c r="D32" s="38">
        <f>SUM($C$2:C32)</f>
        <v>1111000</v>
      </c>
      <c r="E32" s="20">
        <v>14</v>
      </c>
      <c r="F32" s="15">
        <f t="shared" si="0"/>
        <v>26000</v>
      </c>
      <c r="G32" s="40">
        <f t="shared" si="1"/>
        <v>26000</v>
      </c>
      <c r="H32" s="38">
        <f>SUM($G$2:G32)</f>
        <v>1111000</v>
      </c>
      <c r="I32" s="4">
        <v>931</v>
      </c>
      <c r="J32" s="50" t="s">
        <v>69</v>
      </c>
      <c r="K32" s="4"/>
      <c r="L32" s="4"/>
      <c r="M32" s="4"/>
      <c r="N32" s="4"/>
      <c r="O32" s="4"/>
      <c r="P32" s="10"/>
      <c r="Q32" s="10"/>
      <c r="R32" s="10"/>
      <c r="S32" s="10"/>
      <c r="T32" s="5"/>
      <c r="U32" s="4"/>
      <c r="V32" s="4"/>
      <c r="W32" s="8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5"/>
      <c r="BR32" s="6"/>
      <c r="BS32" s="6"/>
      <c r="BT32" s="7"/>
      <c r="BU32" s="7"/>
      <c r="BV32" s="4"/>
      <c r="BW32" s="4"/>
      <c r="BX32" s="7"/>
      <c r="BY32" s="4"/>
      <c r="BZ32" s="8"/>
      <c r="CC32" s="4"/>
    </row>
    <row r="33" spans="1:81" ht="15" customHeight="1" x14ac:dyDescent="0.15">
      <c r="A33" s="59" t="s">
        <v>337</v>
      </c>
      <c r="B33" s="4" t="s">
        <v>71</v>
      </c>
      <c r="C33" s="16">
        <v>28000</v>
      </c>
      <c r="D33" s="38">
        <f>SUM($C$2:C33)</f>
        <v>1139000</v>
      </c>
      <c r="E33" s="20">
        <v>14</v>
      </c>
      <c r="F33" s="15">
        <f t="shared" si="0"/>
        <v>28000</v>
      </c>
      <c r="G33" s="40">
        <f t="shared" si="1"/>
        <v>28000</v>
      </c>
      <c r="H33" s="38">
        <f>SUM($G$2:G33)</f>
        <v>1139000</v>
      </c>
      <c r="I33" s="4">
        <v>653</v>
      </c>
      <c r="J33" s="50" t="s">
        <v>68</v>
      </c>
      <c r="K33" s="4"/>
      <c r="L33" s="4"/>
      <c r="M33" s="4"/>
      <c r="N33" s="4"/>
      <c r="O33" s="4"/>
      <c r="P33" s="10"/>
      <c r="Q33" s="10"/>
      <c r="R33" s="10"/>
      <c r="S33" s="10"/>
      <c r="T33" s="5"/>
      <c r="U33" s="4"/>
      <c r="V33" s="4"/>
      <c r="W33" s="8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5"/>
      <c r="BR33" s="6"/>
      <c r="BS33" s="6"/>
      <c r="BT33" s="7"/>
      <c r="BU33" s="7"/>
      <c r="BV33" s="4"/>
      <c r="BW33" s="4"/>
      <c r="BX33" s="7"/>
      <c r="BY33" s="4"/>
      <c r="BZ33" s="8"/>
      <c r="CC33" s="4"/>
    </row>
    <row r="34" spans="1:81" ht="15" customHeight="1" x14ac:dyDescent="0.15">
      <c r="A34" s="59" t="s">
        <v>338</v>
      </c>
      <c r="B34" s="4" t="s">
        <v>72</v>
      </c>
      <c r="C34" s="16">
        <v>35000</v>
      </c>
      <c r="D34" s="38">
        <f>SUM($C$2:C34)</f>
        <v>1174000</v>
      </c>
      <c r="E34" s="20">
        <v>14</v>
      </c>
      <c r="F34" s="15">
        <f t="shared" ref="F34:F55" si="2">C34</f>
        <v>35000</v>
      </c>
      <c r="G34" s="40">
        <f t="shared" ref="G34:G55" si="3">FLOOR(F34,1000)</f>
        <v>35000</v>
      </c>
      <c r="H34" s="38">
        <f>SUM($G$2:G34)</f>
        <v>1174000</v>
      </c>
      <c r="I34" s="4">
        <v>670</v>
      </c>
      <c r="J34" s="50" t="s">
        <v>69</v>
      </c>
      <c r="K34" s="4"/>
      <c r="L34" s="4"/>
      <c r="M34" s="4"/>
      <c r="N34" s="4"/>
      <c r="O34" s="4"/>
      <c r="P34" s="10"/>
      <c r="Q34" s="10"/>
      <c r="R34" s="10"/>
      <c r="S34" s="10"/>
      <c r="T34" s="5"/>
      <c r="U34" s="4"/>
      <c r="V34" s="4"/>
      <c r="W34" s="8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5"/>
      <c r="BR34" s="6"/>
      <c r="BS34" s="6"/>
      <c r="BT34" s="7"/>
      <c r="BU34" s="7"/>
      <c r="BV34" s="4"/>
      <c r="BW34" s="4"/>
      <c r="BX34" s="7"/>
      <c r="BY34" s="4"/>
      <c r="BZ34" s="8"/>
      <c r="CA34" s="5"/>
      <c r="CB34" s="5"/>
      <c r="CC34" s="4"/>
    </row>
    <row r="35" spans="1:81" ht="15" customHeight="1" x14ac:dyDescent="0.15">
      <c r="A35" s="59" t="s">
        <v>339</v>
      </c>
      <c r="B35" s="4" t="s">
        <v>74</v>
      </c>
      <c r="C35" s="16">
        <v>29000</v>
      </c>
      <c r="D35" s="38">
        <f>SUM($C$2:C35)</f>
        <v>1203000</v>
      </c>
      <c r="E35" s="20">
        <v>14</v>
      </c>
      <c r="F35" s="15">
        <f t="shared" si="2"/>
        <v>29000</v>
      </c>
      <c r="G35" s="40">
        <f t="shared" si="3"/>
        <v>29000</v>
      </c>
      <c r="H35" s="38">
        <f>SUM($G$2:G35)</f>
        <v>1203000</v>
      </c>
      <c r="I35" s="4">
        <v>612</v>
      </c>
      <c r="J35" s="50" t="s">
        <v>69</v>
      </c>
      <c r="K35" s="4"/>
      <c r="L35" s="4"/>
      <c r="M35" s="4"/>
      <c r="N35" s="4"/>
      <c r="O35" s="4"/>
      <c r="P35" s="10"/>
      <c r="Q35" s="10"/>
      <c r="R35" s="10"/>
      <c r="S35" s="10"/>
      <c r="T35" s="5"/>
      <c r="U35" s="4"/>
      <c r="V35" s="4"/>
      <c r="W35" s="8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5"/>
      <c r="BR35" s="6"/>
      <c r="BS35" s="6"/>
      <c r="BT35" s="7"/>
      <c r="BU35" s="7"/>
      <c r="BV35" s="4"/>
      <c r="BW35" s="4"/>
      <c r="BX35" s="7"/>
      <c r="BY35" s="4"/>
      <c r="BZ35" s="8"/>
      <c r="CA35" s="5"/>
      <c r="CB35" s="5"/>
      <c r="CC35" s="4"/>
    </row>
    <row r="36" spans="1:81" ht="15" customHeight="1" x14ac:dyDescent="0.15">
      <c r="A36" s="59" t="s">
        <v>340</v>
      </c>
      <c r="B36" s="4" t="s">
        <v>71</v>
      </c>
      <c r="C36" s="16">
        <v>29000</v>
      </c>
      <c r="D36" s="38">
        <f>SUM($C$2:C36)</f>
        <v>1232000</v>
      </c>
      <c r="E36" s="20">
        <v>14</v>
      </c>
      <c r="F36" s="15">
        <f t="shared" si="2"/>
        <v>29000</v>
      </c>
      <c r="G36" s="40">
        <f t="shared" si="3"/>
        <v>29000</v>
      </c>
      <c r="H36" s="38">
        <f>SUM($G$2:G36)</f>
        <v>1232000</v>
      </c>
      <c r="I36" s="4">
        <v>868</v>
      </c>
      <c r="J36" s="50" t="s">
        <v>68</v>
      </c>
      <c r="K36" s="4"/>
      <c r="L36" s="4"/>
      <c r="M36" s="4"/>
      <c r="N36" s="4"/>
      <c r="O36" s="4"/>
      <c r="P36" s="10"/>
      <c r="Q36" s="10"/>
      <c r="R36" s="10"/>
      <c r="S36" s="10"/>
      <c r="T36" s="5"/>
      <c r="U36" s="4"/>
      <c r="V36" s="4"/>
      <c r="W36" s="8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5"/>
      <c r="BR36" s="6"/>
      <c r="BS36" s="6"/>
      <c r="BT36" s="7"/>
      <c r="BU36" s="7"/>
      <c r="BV36" s="4"/>
      <c r="BW36" s="4"/>
      <c r="BX36" s="7"/>
      <c r="BY36" s="4"/>
      <c r="BZ36" s="8"/>
      <c r="CA36" s="5"/>
      <c r="CB36" s="5"/>
      <c r="CC36" s="4"/>
    </row>
    <row r="37" spans="1:81" ht="15" customHeight="1" x14ac:dyDescent="0.15">
      <c r="A37" s="59" t="s">
        <v>341</v>
      </c>
      <c r="B37" s="4" t="s">
        <v>71</v>
      </c>
      <c r="C37" s="16">
        <v>50000</v>
      </c>
      <c r="D37" s="38">
        <f>SUM($C$2:C37)</f>
        <v>1282000</v>
      </c>
      <c r="E37" s="20">
        <v>14</v>
      </c>
      <c r="F37" s="15">
        <f t="shared" si="2"/>
        <v>50000</v>
      </c>
      <c r="G37" s="40">
        <f t="shared" si="3"/>
        <v>50000</v>
      </c>
      <c r="H37" s="38">
        <f>SUM($G$2:G37)</f>
        <v>1282000</v>
      </c>
      <c r="I37" s="4">
        <v>627</v>
      </c>
      <c r="J37" s="50" t="s">
        <v>68</v>
      </c>
      <c r="K37" s="4"/>
      <c r="L37" s="4"/>
      <c r="M37" s="4"/>
      <c r="N37" s="4"/>
      <c r="O37" s="4"/>
      <c r="P37" s="10"/>
      <c r="Q37" s="10"/>
      <c r="R37" s="10"/>
      <c r="S37" s="10"/>
      <c r="T37" s="5"/>
      <c r="U37" s="4"/>
      <c r="V37" s="4"/>
      <c r="W37" s="8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5"/>
      <c r="BR37" s="6"/>
      <c r="BS37" s="6"/>
      <c r="BT37" s="7"/>
      <c r="BU37" s="7"/>
      <c r="BV37" s="4"/>
      <c r="BW37" s="4"/>
      <c r="BX37" s="7"/>
      <c r="BY37" s="4"/>
      <c r="BZ37" s="8"/>
      <c r="CC37" s="4"/>
    </row>
    <row r="38" spans="1:81" ht="15" customHeight="1" x14ac:dyDescent="0.15">
      <c r="A38" s="59" t="s">
        <v>342</v>
      </c>
      <c r="B38" s="4" t="s">
        <v>70</v>
      </c>
      <c r="C38" s="16">
        <v>50000</v>
      </c>
      <c r="D38" s="38">
        <f>SUM($C$2:C38)</f>
        <v>1332000</v>
      </c>
      <c r="E38" s="20">
        <v>14</v>
      </c>
      <c r="F38" s="15">
        <f t="shared" si="2"/>
        <v>50000</v>
      </c>
      <c r="G38" s="40">
        <f t="shared" si="3"/>
        <v>50000</v>
      </c>
      <c r="H38" s="38">
        <f>SUM($G$2:G38)</f>
        <v>1332000</v>
      </c>
      <c r="I38" s="4">
        <v>631</v>
      </c>
      <c r="J38" s="50" t="s">
        <v>68</v>
      </c>
      <c r="K38" s="4"/>
      <c r="L38" s="4"/>
      <c r="M38" s="4"/>
      <c r="N38" s="4"/>
      <c r="O38" s="4"/>
      <c r="P38" s="10"/>
      <c r="Q38" s="10"/>
      <c r="R38" s="10"/>
      <c r="S38" s="10"/>
      <c r="T38" s="5"/>
      <c r="U38" s="4"/>
      <c r="V38" s="4"/>
      <c r="W38" s="8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5"/>
      <c r="BR38" s="6"/>
      <c r="BS38" s="6"/>
      <c r="BT38" s="7"/>
      <c r="BU38" s="7"/>
      <c r="BV38" s="4"/>
      <c r="BW38" s="4"/>
      <c r="BX38" s="7"/>
      <c r="BY38" s="4"/>
      <c r="BZ38" s="8"/>
      <c r="CC38" s="4"/>
    </row>
    <row r="39" spans="1:81" ht="15" customHeight="1" x14ac:dyDescent="0.15">
      <c r="A39" s="59" t="s">
        <v>343</v>
      </c>
      <c r="B39" s="4" t="s">
        <v>74</v>
      </c>
      <c r="C39" s="16">
        <v>40000</v>
      </c>
      <c r="D39" s="38">
        <f>SUM($C$2:C39)</f>
        <v>1372000</v>
      </c>
      <c r="E39" s="20">
        <v>14</v>
      </c>
      <c r="F39" s="15">
        <f t="shared" si="2"/>
        <v>40000</v>
      </c>
      <c r="G39" s="40">
        <f t="shared" si="3"/>
        <v>40000</v>
      </c>
      <c r="H39" s="38">
        <f>SUM($G$2:G39)</f>
        <v>1372000</v>
      </c>
      <c r="I39" s="4">
        <v>740</v>
      </c>
      <c r="J39" s="50" t="s">
        <v>69</v>
      </c>
      <c r="K39" s="4"/>
      <c r="L39" s="4"/>
      <c r="M39" s="4"/>
      <c r="N39" s="4"/>
      <c r="O39" s="4"/>
      <c r="P39" s="10"/>
      <c r="Q39" s="10"/>
      <c r="R39" s="10"/>
      <c r="S39" s="10"/>
      <c r="T39" s="5"/>
      <c r="U39" s="4"/>
      <c r="V39" s="4"/>
      <c r="W39" s="8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5"/>
      <c r="BR39" s="6"/>
      <c r="BS39" s="6"/>
      <c r="BT39" s="7"/>
      <c r="BU39" s="7"/>
      <c r="BV39" s="4"/>
      <c r="BW39" s="4"/>
      <c r="BX39" s="7"/>
      <c r="BY39" s="4"/>
      <c r="BZ39" s="8"/>
      <c r="CC39" s="4"/>
    </row>
    <row r="40" spans="1:81" ht="15" customHeight="1" x14ac:dyDescent="0.15">
      <c r="A40" s="59" t="s">
        <v>344</v>
      </c>
      <c r="B40" s="4" t="s">
        <v>70</v>
      </c>
      <c r="C40" s="16">
        <v>49000</v>
      </c>
      <c r="D40" s="38">
        <f>SUM($C$2:C40)</f>
        <v>1421000</v>
      </c>
      <c r="E40" s="20">
        <v>14</v>
      </c>
      <c r="F40" s="15">
        <f t="shared" si="2"/>
        <v>49000</v>
      </c>
      <c r="G40" s="40">
        <f t="shared" si="3"/>
        <v>49000</v>
      </c>
      <c r="H40" s="38">
        <f>SUM($G$2:G40)</f>
        <v>1421000</v>
      </c>
      <c r="I40" s="4">
        <v>517</v>
      </c>
      <c r="J40" s="50" t="s">
        <v>68</v>
      </c>
      <c r="K40" s="4"/>
      <c r="L40" s="4"/>
      <c r="M40" s="4"/>
      <c r="N40" s="4"/>
      <c r="O40" s="4"/>
      <c r="P40" s="10"/>
      <c r="Q40" s="10"/>
      <c r="R40" s="10"/>
      <c r="S40" s="10"/>
      <c r="T40" s="5"/>
      <c r="U40" s="4"/>
      <c r="V40" s="4"/>
      <c r="W40" s="8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5"/>
      <c r="BR40" s="6"/>
      <c r="BS40" s="6"/>
      <c r="BT40" s="7"/>
      <c r="BU40" s="7"/>
      <c r="BV40" s="4"/>
      <c r="BW40" s="4"/>
      <c r="BX40" s="7"/>
      <c r="BY40" s="4"/>
      <c r="BZ40" s="8"/>
      <c r="CA40" s="5"/>
      <c r="CB40" s="5"/>
      <c r="CC40" s="4"/>
    </row>
    <row r="41" spans="1:81" ht="15" customHeight="1" x14ac:dyDescent="0.15">
      <c r="A41" s="59" t="s">
        <v>345</v>
      </c>
      <c r="B41" s="4" t="s">
        <v>70</v>
      </c>
      <c r="C41" s="16">
        <v>30000</v>
      </c>
      <c r="D41" s="38">
        <f>SUM($C$2:C41)</f>
        <v>1451000</v>
      </c>
      <c r="E41" s="20">
        <v>14</v>
      </c>
      <c r="F41" s="15">
        <f t="shared" si="2"/>
        <v>30000</v>
      </c>
      <c r="G41" s="40">
        <f t="shared" si="3"/>
        <v>30000</v>
      </c>
      <c r="H41" s="38">
        <f>SUM($G$2:G41)</f>
        <v>1451000</v>
      </c>
      <c r="I41" s="4">
        <v>853</v>
      </c>
      <c r="J41" s="50" t="s">
        <v>68</v>
      </c>
      <c r="K41" s="4"/>
      <c r="L41" s="4"/>
      <c r="M41" s="4"/>
      <c r="N41" s="4"/>
      <c r="O41" s="4"/>
      <c r="P41" s="10"/>
      <c r="Q41" s="10"/>
      <c r="R41" s="10"/>
      <c r="S41" s="10"/>
      <c r="T41" s="5"/>
      <c r="U41" s="4"/>
      <c r="V41" s="4"/>
      <c r="W41" s="8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5"/>
      <c r="BR41" s="6"/>
      <c r="BS41" s="6"/>
      <c r="BT41" s="7"/>
      <c r="BU41" s="7"/>
      <c r="BV41" s="4"/>
      <c r="BW41" s="4"/>
      <c r="BX41" s="7"/>
      <c r="BY41" s="4"/>
      <c r="BZ41" s="8"/>
      <c r="CA41" s="5"/>
      <c r="CB41" s="5"/>
      <c r="CC41" s="4"/>
    </row>
    <row r="42" spans="1:81" ht="15" customHeight="1" x14ac:dyDescent="0.15">
      <c r="A42" s="59" t="s">
        <v>346</v>
      </c>
      <c r="B42" s="4" t="s">
        <v>72</v>
      </c>
      <c r="C42" s="16">
        <v>26000</v>
      </c>
      <c r="D42" s="38">
        <f>SUM($C$2:C42)</f>
        <v>1477000</v>
      </c>
      <c r="E42" s="20">
        <v>14</v>
      </c>
      <c r="F42" s="15">
        <f t="shared" si="2"/>
        <v>26000</v>
      </c>
      <c r="G42" s="40">
        <f t="shared" si="3"/>
        <v>26000</v>
      </c>
      <c r="H42" s="38">
        <f>SUM($G$2:G42)</f>
        <v>1477000</v>
      </c>
      <c r="I42" s="4">
        <v>828</v>
      </c>
      <c r="J42" s="50" t="s">
        <v>69</v>
      </c>
      <c r="K42" s="4"/>
      <c r="L42" s="4"/>
      <c r="M42" s="4"/>
      <c r="N42" s="4"/>
      <c r="O42" s="4"/>
      <c r="P42" s="10"/>
      <c r="Q42" s="10"/>
      <c r="R42" s="10"/>
      <c r="S42" s="10"/>
      <c r="T42" s="5"/>
      <c r="U42" s="4"/>
      <c r="V42" s="4"/>
      <c r="W42" s="8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5"/>
      <c r="BR42" s="6"/>
      <c r="BS42" s="6"/>
      <c r="BT42" s="7"/>
      <c r="BU42" s="7"/>
      <c r="BV42" s="4"/>
      <c r="BW42" s="4"/>
      <c r="BX42" s="7"/>
      <c r="BY42" s="4"/>
      <c r="BZ42" s="8"/>
      <c r="CA42" s="5"/>
      <c r="CB42" s="5"/>
      <c r="CC42" s="4"/>
    </row>
    <row r="43" spans="1:81" ht="15" customHeight="1" x14ac:dyDescent="0.15">
      <c r="A43" s="59" t="s">
        <v>347</v>
      </c>
      <c r="B43" s="4" t="s">
        <v>70</v>
      </c>
      <c r="C43" s="16">
        <v>48000</v>
      </c>
      <c r="D43" s="38">
        <f>SUM($C$2:C43)</f>
        <v>1525000</v>
      </c>
      <c r="E43" s="20">
        <v>14</v>
      </c>
      <c r="F43" s="15">
        <f t="shared" si="2"/>
        <v>48000</v>
      </c>
      <c r="G43" s="40">
        <f t="shared" si="3"/>
        <v>48000</v>
      </c>
      <c r="H43" s="38">
        <f>SUM($G$2:G43)</f>
        <v>1525000</v>
      </c>
      <c r="I43" s="4">
        <v>842</v>
      </c>
      <c r="J43" s="50" t="s">
        <v>68</v>
      </c>
      <c r="K43" s="4"/>
      <c r="L43" s="4"/>
      <c r="M43" s="4"/>
      <c r="N43" s="4"/>
      <c r="O43" s="4"/>
      <c r="P43" s="10"/>
      <c r="Q43" s="10"/>
      <c r="R43" s="10"/>
      <c r="S43" s="10"/>
      <c r="T43" s="5"/>
      <c r="U43" s="4"/>
      <c r="V43" s="4"/>
      <c r="W43" s="8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5"/>
      <c r="BR43" s="6"/>
      <c r="BS43" s="6"/>
      <c r="BT43" s="7"/>
      <c r="BU43" s="7"/>
      <c r="BV43" s="4"/>
      <c r="BW43" s="4"/>
      <c r="BX43" s="7"/>
      <c r="BY43" s="4"/>
      <c r="BZ43" s="8"/>
      <c r="CA43" s="5"/>
      <c r="CB43" s="5"/>
      <c r="CC43" s="4"/>
    </row>
    <row r="44" spans="1:81" ht="15" customHeight="1" x14ac:dyDescent="0.15">
      <c r="A44" s="59" t="s">
        <v>348</v>
      </c>
      <c r="B44" s="4" t="s">
        <v>74</v>
      </c>
      <c r="C44" s="16">
        <v>49000</v>
      </c>
      <c r="D44" s="38">
        <f>SUM($C$2:C44)</f>
        <v>1574000</v>
      </c>
      <c r="E44" s="20">
        <v>14</v>
      </c>
      <c r="F44" s="15">
        <f t="shared" si="2"/>
        <v>49000</v>
      </c>
      <c r="G44" s="40">
        <f t="shared" si="3"/>
        <v>49000</v>
      </c>
      <c r="H44" s="38">
        <f>SUM($G$2:G44)</f>
        <v>1574000</v>
      </c>
      <c r="I44" s="4">
        <v>595</v>
      </c>
      <c r="J44" s="50" t="s">
        <v>69</v>
      </c>
      <c r="K44" s="4"/>
      <c r="L44" s="4"/>
      <c r="M44" s="4"/>
      <c r="N44" s="4"/>
      <c r="O44" s="4"/>
      <c r="P44" s="10"/>
      <c r="Q44" s="10"/>
      <c r="R44" s="10"/>
      <c r="S44" s="10"/>
      <c r="T44" s="5"/>
      <c r="U44" s="4"/>
      <c r="V44" s="4"/>
      <c r="W44" s="8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5"/>
      <c r="BR44" s="6"/>
      <c r="BS44" s="6"/>
      <c r="BT44" s="7"/>
      <c r="BU44" s="7"/>
      <c r="BV44" s="4"/>
      <c r="BW44" s="4"/>
      <c r="BX44" s="7"/>
      <c r="BY44" s="4"/>
      <c r="BZ44" s="8"/>
      <c r="CA44" s="5"/>
      <c r="CB44" s="5"/>
      <c r="CC44" s="4"/>
    </row>
    <row r="45" spans="1:81" ht="15" customHeight="1" x14ac:dyDescent="0.15">
      <c r="A45" s="59" t="s">
        <v>349</v>
      </c>
      <c r="B45" s="4" t="s">
        <v>73</v>
      </c>
      <c r="C45" s="16">
        <v>47000</v>
      </c>
      <c r="D45" s="38">
        <f>SUM($C$2:C45)</f>
        <v>1621000</v>
      </c>
      <c r="E45" s="20">
        <v>14</v>
      </c>
      <c r="F45" s="15">
        <f t="shared" si="2"/>
        <v>47000</v>
      </c>
      <c r="G45" s="40">
        <f t="shared" si="3"/>
        <v>47000</v>
      </c>
      <c r="H45" s="38">
        <f>SUM($G$2:G45)</f>
        <v>1621000</v>
      </c>
      <c r="I45" s="4">
        <v>631</v>
      </c>
      <c r="J45" s="50" t="s">
        <v>69</v>
      </c>
      <c r="K45" s="4"/>
      <c r="L45" s="4"/>
      <c r="M45" s="4"/>
      <c r="N45" s="4"/>
      <c r="O45" s="4"/>
      <c r="P45" s="10"/>
      <c r="Q45" s="10"/>
      <c r="R45" s="10"/>
      <c r="S45" s="10"/>
      <c r="T45" s="5"/>
      <c r="U45" s="4"/>
      <c r="V45" s="4"/>
      <c r="W45" s="8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5"/>
      <c r="BR45" s="6"/>
      <c r="BS45" s="6"/>
      <c r="BT45" s="7"/>
      <c r="BU45" s="7"/>
      <c r="BV45" s="4"/>
      <c r="BW45" s="4"/>
      <c r="BX45" s="7"/>
      <c r="BY45" s="4"/>
      <c r="BZ45" s="8"/>
      <c r="CC45" s="4"/>
    </row>
    <row r="46" spans="1:81" ht="15" customHeight="1" x14ac:dyDescent="0.15">
      <c r="A46" s="59" t="s">
        <v>350</v>
      </c>
      <c r="B46" s="4" t="s">
        <v>72</v>
      </c>
      <c r="C46" s="16">
        <v>30000</v>
      </c>
      <c r="D46" s="38">
        <f>SUM($C$2:C46)</f>
        <v>1651000</v>
      </c>
      <c r="E46" s="20">
        <v>14</v>
      </c>
      <c r="F46" s="15">
        <f t="shared" si="2"/>
        <v>30000</v>
      </c>
      <c r="G46" s="40">
        <f t="shared" si="3"/>
        <v>30000</v>
      </c>
      <c r="H46" s="38">
        <f>SUM($G$2:G46)</f>
        <v>1651000</v>
      </c>
      <c r="I46" s="4">
        <v>654</v>
      </c>
      <c r="J46" s="50" t="s">
        <v>69</v>
      </c>
      <c r="K46" s="4"/>
      <c r="L46" s="4"/>
      <c r="M46" s="4"/>
      <c r="N46" s="4"/>
      <c r="O46" s="4"/>
      <c r="P46" s="10"/>
      <c r="Q46" s="10"/>
      <c r="R46" s="10"/>
      <c r="S46" s="10"/>
      <c r="T46" s="5"/>
      <c r="U46" s="4"/>
      <c r="V46" s="4"/>
      <c r="W46" s="8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5"/>
      <c r="BR46" s="6"/>
      <c r="BS46" s="6"/>
      <c r="BT46" s="7"/>
      <c r="BU46" s="7"/>
      <c r="BV46" s="4"/>
      <c r="BW46" s="4"/>
      <c r="BX46" s="7"/>
      <c r="BY46" s="4"/>
      <c r="BZ46" s="8"/>
      <c r="CC46" s="4"/>
    </row>
    <row r="47" spans="1:81" ht="15" customHeight="1" x14ac:dyDescent="0.15">
      <c r="A47" s="59" t="s">
        <v>351</v>
      </c>
      <c r="B47" s="4" t="s">
        <v>70</v>
      </c>
      <c r="C47" s="16">
        <v>47000</v>
      </c>
      <c r="D47" s="38">
        <f>SUM($C$2:C47)</f>
        <v>1698000</v>
      </c>
      <c r="E47" s="20">
        <v>14</v>
      </c>
      <c r="F47" s="15">
        <f t="shared" si="2"/>
        <v>47000</v>
      </c>
      <c r="G47" s="40">
        <f t="shared" si="3"/>
        <v>47000</v>
      </c>
      <c r="H47" s="38">
        <f>SUM($G$2:G47)</f>
        <v>1698000</v>
      </c>
      <c r="I47" s="4">
        <v>849</v>
      </c>
      <c r="J47" s="50" t="s">
        <v>68</v>
      </c>
      <c r="K47" s="4"/>
      <c r="L47" s="4"/>
      <c r="M47" s="4"/>
      <c r="N47" s="4"/>
      <c r="O47" s="4"/>
      <c r="P47" s="10"/>
      <c r="Q47" s="10"/>
      <c r="R47" s="10"/>
      <c r="S47" s="10"/>
      <c r="T47" s="5"/>
      <c r="U47" s="4"/>
      <c r="V47" s="4"/>
      <c r="W47" s="8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5"/>
      <c r="BR47" s="6"/>
      <c r="BS47" s="6"/>
      <c r="BT47" s="7"/>
      <c r="BU47" s="7"/>
      <c r="BV47" s="4"/>
      <c r="BW47" s="4"/>
      <c r="BX47" s="7"/>
      <c r="BY47" s="4"/>
      <c r="BZ47" s="8"/>
      <c r="CC47" s="4"/>
    </row>
    <row r="48" spans="1:81" ht="15" customHeight="1" x14ac:dyDescent="0.15">
      <c r="A48" s="59" t="s">
        <v>352</v>
      </c>
      <c r="B48" s="4" t="s">
        <v>67</v>
      </c>
      <c r="C48" s="15">
        <v>35000</v>
      </c>
      <c r="D48" s="38">
        <f>SUM($C$2:C48)</f>
        <v>1733000</v>
      </c>
      <c r="E48" s="20">
        <v>14</v>
      </c>
      <c r="F48" s="15">
        <f t="shared" si="2"/>
        <v>35000</v>
      </c>
      <c r="G48" s="40">
        <f t="shared" si="3"/>
        <v>35000</v>
      </c>
      <c r="H48" s="38">
        <f>SUM($G$2:G48)</f>
        <v>1733000</v>
      </c>
      <c r="I48" s="4">
        <v>800</v>
      </c>
      <c r="J48" s="50" t="s">
        <v>69</v>
      </c>
      <c r="K48" s="1"/>
      <c r="L48" s="4"/>
      <c r="M48" s="4"/>
      <c r="N48" s="4"/>
      <c r="O48" s="1"/>
      <c r="P48" s="10"/>
      <c r="Q48" s="10"/>
      <c r="R48" s="10"/>
      <c r="S48" s="10"/>
      <c r="T48" s="2"/>
      <c r="U48" s="1"/>
      <c r="V48" s="1"/>
      <c r="W48" s="3"/>
      <c r="X48" s="1"/>
      <c r="Y48" s="1"/>
      <c r="Z48" s="1"/>
      <c r="AA48" s="1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5"/>
      <c r="BR48" s="6"/>
      <c r="BS48" s="6"/>
      <c r="BT48" s="7"/>
      <c r="BU48" s="7"/>
      <c r="BV48" s="4"/>
      <c r="BW48" s="4"/>
      <c r="BX48" s="7"/>
      <c r="BY48" s="4"/>
      <c r="BZ48" s="8"/>
      <c r="CC48" s="4"/>
    </row>
    <row r="49" spans="1:81" ht="15" customHeight="1" x14ac:dyDescent="0.15">
      <c r="A49" s="59" t="s">
        <v>353</v>
      </c>
      <c r="B49" s="4" t="s">
        <v>71</v>
      </c>
      <c r="C49" s="16">
        <v>50000</v>
      </c>
      <c r="D49" s="38">
        <f>SUM($C$2:C49)</f>
        <v>1783000</v>
      </c>
      <c r="E49" s="20">
        <v>14</v>
      </c>
      <c r="F49" s="15">
        <f t="shared" si="2"/>
        <v>50000</v>
      </c>
      <c r="G49" s="40">
        <f t="shared" si="3"/>
        <v>50000</v>
      </c>
      <c r="H49" s="38">
        <f>SUM($G$2:G49)</f>
        <v>1783000</v>
      </c>
      <c r="I49" s="4">
        <v>642</v>
      </c>
      <c r="J49" s="50" t="s">
        <v>68</v>
      </c>
      <c r="K49" s="4"/>
      <c r="L49" s="4"/>
      <c r="M49" s="4"/>
      <c r="N49" s="4"/>
      <c r="O49" s="4"/>
      <c r="P49" s="10"/>
      <c r="Q49" s="10"/>
      <c r="R49" s="10"/>
      <c r="S49" s="10"/>
      <c r="T49" s="5"/>
      <c r="U49" s="4"/>
      <c r="V49" s="4"/>
      <c r="W49" s="8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5"/>
      <c r="BR49" s="6"/>
      <c r="BS49" s="6"/>
      <c r="BT49" s="7"/>
      <c r="BU49" s="7"/>
      <c r="BV49" s="4"/>
      <c r="BW49" s="4"/>
      <c r="BX49" s="7"/>
      <c r="BY49" s="4"/>
      <c r="BZ49" s="8"/>
      <c r="CA49" s="5"/>
      <c r="CB49" s="5"/>
      <c r="CC49" s="4"/>
    </row>
    <row r="50" spans="1:81" ht="15" customHeight="1" x14ac:dyDescent="0.15">
      <c r="A50" s="59" t="s">
        <v>354</v>
      </c>
      <c r="B50" s="4" t="s">
        <v>70</v>
      </c>
      <c r="C50" s="16">
        <v>49000</v>
      </c>
      <c r="D50" s="38">
        <f>SUM($C$2:C50)</f>
        <v>1832000</v>
      </c>
      <c r="E50" s="20">
        <v>14</v>
      </c>
      <c r="F50" s="15">
        <f t="shared" si="2"/>
        <v>49000</v>
      </c>
      <c r="G50" s="40">
        <f t="shared" si="3"/>
        <v>49000</v>
      </c>
      <c r="H50" s="38">
        <f>SUM($G$2:G50)</f>
        <v>1832000</v>
      </c>
      <c r="I50" s="4">
        <v>557</v>
      </c>
      <c r="J50" s="50" t="s">
        <v>68</v>
      </c>
      <c r="K50" s="4"/>
      <c r="L50" s="4"/>
      <c r="M50" s="4"/>
      <c r="N50" s="4"/>
      <c r="O50" s="4"/>
      <c r="P50" s="10"/>
      <c r="Q50" s="10"/>
      <c r="R50" s="10"/>
      <c r="S50" s="10"/>
      <c r="T50" s="5"/>
      <c r="U50" s="4"/>
      <c r="V50" s="4"/>
      <c r="W50" s="8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5"/>
      <c r="BR50" s="6"/>
      <c r="BS50" s="6"/>
      <c r="BT50" s="7"/>
      <c r="BU50" s="7"/>
      <c r="BV50" s="4"/>
      <c r="BW50" s="4"/>
      <c r="BX50" s="7"/>
      <c r="BY50" s="4"/>
      <c r="BZ50" s="8"/>
      <c r="CA50" s="5"/>
      <c r="CB50" s="5"/>
      <c r="CC50" s="4"/>
    </row>
    <row r="51" spans="1:81" ht="15" customHeight="1" x14ac:dyDescent="0.15">
      <c r="A51" s="59" t="s">
        <v>355</v>
      </c>
      <c r="B51" s="4" t="s">
        <v>71</v>
      </c>
      <c r="C51" s="15">
        <v>35000</v>
      </c>
      <c r="D51" s="38">
        <f>SUM($C$2:C51)</f>
        <v>1867000</v>
      </c>
      <c r="E51" s="20">
        <v>14</v>
      </c>
      <c r="F51" s="15">
        <f t="shared" si="2"/>
        <v>35000</v>
      </c>
      <c r="G51" s="40">
        <f t="shared" si="3"/>
        <v>35000</v>
      </c>
      <c r="H51" s="38">
        <f>SUM($G$2:G51)</f>
        <v>1867000</v>
      </c>
      <c r="I51" s="4">
        <v>587</v>
      </c>
      <c r="J51" s="50" t="s">
        <v>68</v>
      </c>
      <c r="K51" s="1"/>
      <c r="L51" s="4"/>
      <c r="M51" s="4"/>
      <c r="N51" s="4"/>
      <c r="O51" s="1"/>
      <c r="P51" s="10"/>
      <c r="Q51" s="10"/>
      <c r="R51" s="10"/>
      <c r="S51" s="10"/>
      <c r="T51" s="2"/>
      <c r="U51" s="1"/>
      <c r="V51" s="1"/>
      <c r="W51" s="3"/>
      <c r="X51" s="1"/>
      <c r="Y51" s="1"/>
      <c r="Z51" s="1"/>
      <c r="AA51" s="1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5"/>
      <c r="BR51" s="6"/>
      <c r="BS51" s="6"/>
      <c r="BT51" s="7"/>
      <c r="BU51" s="7"/>
      <c r="BV51" s="4"/>
      <c r="BW51" s="4"/>
      <c r="BX51" s="7"/>
      <c r="BY51" s="4"/>
      <c r="BZ51" s="8"/>
      <c r="CC51" s="4"/>
    </row>
    <row r="52" spans="1:81" ht="15" customHeight="1" x14ac:dyDescent="0.15">
      <c r="A52" s="59" t="s">
        <v>356</v>
      </c>
      <c r="B52" s="4" t="s">
        <v>73</v>
      </c>
      <c r="C52" s="16">
        <v>45000</v>
      </c>
      <c r="D52" s="38">
        <f>SUM($C$2:C52)</f>
        <v>1912000</v>
      </c>
      <c r="E52" s="20">
        <v>14</v>
      </c>
      <c r="F52" s="15">
        <f t="shared" si="2"/>
        <v>45000</v>
      </c>
      <c r="G52" s="40">
        <f t="shared" si="3"/>
        <v>45000</v>
      </c>
      <c r="H52" s="38">
        <f>SUM($G$2:G52)</f>
        <v>1912000</v>
      </c>
      <c r="I52" s="4">
        <v>882</v>
      </c>
      <c r="J52" s="50" t="s">
        <v>69</v>
      </c>
      <c r="K52" s="4"/>
      <c r="L52" s="4"/>
      <c r="M52" s="4"/>
      <c r="N52" s="4"/>
      <c r="O52" s="4"/>
      <c r="P52" s="10"/>
      <c r="Q52" s="10"/>
      <c r="R52" s="10"/>
      <c r="S52" s="10"/>
      <c r="T52" s="5"/>
      <c r="U52" s="4"/>
      <c r="V52" s="4"/>
      <c r="W52" s="8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5"/>
      <c r="BR52" s="6"/>
      <c r="BS52" s="6"/>
      <c r="BT52" s="7"/>
      <c r="BU52" s="7"/>
      <c r="BV52" s="4"/>
      <c r="BW52" s="4"/>
      <c r="BX52" s="7"/>
      <c r="BY52" s="4"/>
      <c r="BZ52" s="8"/>
      <c r="CA52" s="5"/>
      <c r="CB52" s="5"/>
      <c r="CC52" s="4"/>
    </row>
    <row r="53" spans="1:81" ht="15" customHeight="1" x14ac:dyDescent="0.15">
      <c r="A53" s="59" t="s">
        <v>357</v>
      </c>
      <c r="B53" s="4" t="s">
        <v>71</v>
      </c>
      <c r="C53" s="16">
        <v>25000</v>
      </c>
      <c r="D53" s="38">
        <f>SUM($C$2:C53)</f>
        <v>1937000</v>
      </c>
      <c r="E53" s="20">
        <v>14</v>
      </c>
      <c r="F53" s="15">
        <f t="shared" si="2"/>
        <v>25000</v>
      </c>
      <c r="G53" s="40">
        <f t="shared" si="3"/>
        <v>25000</v>
      </c>
      <c r="H53" s="38">
        <f>SUM($G$2:G53)</f>
        <v>1937000</v>
      </c>
      <c r="I53" s="4">
        <v>859</v>
      </c>
      <c r="J53" s="50" t="s">
        <v>68</v>
      </c>
      <c r="K53" s="4"/>
      <c r="L53" s="4"/>
      <c r="M53" s="4"/>
      <c r="N53" s="4"/>
      <c r="O53" s="4"/>
      <c r="P53" s="10"/>
      <c r="Q53" s="10"/>
      <c r="R53" s="10"/>
      <c r="S53" s="10"/>
      <c r="T53" s="5"/>
      <c r="U53" s="4"/>
      <c r="V53" s="4"/>
      <c r="W53" s="8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5"/>
      <c r="BR53" s="6"/>
      <c r="BS53" s="6"/>
      <c r="BT53" s="7"/>
      <c r="BU53" s="7"/>
      <c r="BV53" s="4"/>
      <c r="BW53" s="4"/>
      <c r="BX53" s="7"/>
      <c r="BY53" s="4"/>
      <c r="BZ53" s="8"/>
      <c r="CA53" s="5"/>
      <c r="CB53" s="5"/>
      <c r="CC53" s="4"/>
    </row>
    <row r="54" spans="1:81" ht="15" customHeight="1" x14ac:dyDescent="0.15">
      <c r="A54" s="59" t="s">
        <v>358</v>
      </c>
      <c r="B54" s="4" t="s">
        <v>72</v>
      </c>
      <c r="C54" s="16">
        <v>25000</v>
      </c>
      <c r="D54" s="38">
        <f>SUM($C$2:C54)</f>
        <v>1962000</v>
      </c>
      <c r="E54" s="20">
        <v>14</v>
      </c>
      <c r="F54" s="15">
        <f t="shared" si="2"/>
        <v>25000</v>
      </c>
      <c r="G54" s="40">
        <f t="shared" si="3"/>
        <v>25000</v>
      </c>
      <c r="H54" s="38">
        <f>SUM($G$2:G54)</f>
        <v>1962000</v>
      </c>
      <c r="I54" s="4">
        <v>843</v>
      </c>
      <c r="J54" s="50" t="s">
        <v>69</v>
      </c>
      <c r="K54" s="4"/>
      <c r="L54" s="4"/>
      <c r="M54" s="4"/>
      <c r="N54" s="4"/>
      <c r="O54" s="4"/>
      <c r="P54" s="10"/>
      <c r="Q54" s="10"/>
      <c r="R54" s="10"/>
      <c r="S54" s="10"/>
      <c r="T54" s="5"/>
      <c r="U54" s="4"/>
      <c r="V54" s="4"/>
      <c r="W54" s="8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5"/>
      <c r="BR54" s="6"/>
      <c r="BS54" s="6"/>
      <c r="BT54" s="7"/>
      <c r="BU54" s="7"/>
      <c r="BV54" s="4"/>
      <c r="BW54" s="4"/>
      <c r="BX54" s="7"/>
      <c r="BY54" s="4"/>
      <c r="BZ54" s="8"/>
      <c r="CC54" s="4"/>
    </row>
    <row r="55" spans="1:81" ht="15" customHeight="1" x14ac:dyDescent="0.15">
      <c r="A55" s="59" t="s">
        <v>359</v>
      </c>
      <c r="B55" s="4" t="s">
        <v>72</v>
      </c>
      <c r="C55" s="16">
        <v>28000</v>
      </c>
      <c r="D55" s="38">
        <f>SUM($C$2:C55)</f>
        <v>1990000</v>
      </c>
      <c r="E55" s="20">
        <v>14</v>
      </c>
      <c r="F55" s="15">
        <f t="shared" si="2"/>
        <v>28000</v>
      </c>
      <c r="G55" s="40">
        <f t="shared" si="3"/>
        <v>28000</v>
      </c>
      <c r="H55" s="38">
        <f>SUM($G$2:G55)</f>
        <v>1990000</v>
      </c>
      <c r="I55" s="4">
        <v>506</v>
      </c>
      <c r="J55" s="50" t="s">
        <v>69</v>
      </c>
      <c r="K55" s="4"/>
      <c r="L55" s="4"/>
      <c r="M55" s="4"/>
      <c r="N55" s="4"/>
      <c r="O55" s="4"/>
      <c r="P55" s="10"/>
      <c r="Q55" s="10"/>
      <c r="R55" s="10"/>
      <c r="S55" s="10"/>
      <c r="T55" s="5"/>
      <c r="U55" s="4"/>
      <c r="V55" s="4"/>
      <c r="W55" s="8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5"/>
      <c r="BR55" s="6"/>
      <c r="BS55" s="6"/>
      <c r="BT55" s="7"/>
      <c r="BU55" s="7"/>
      <c r="BV55" s="4"/>
      <c r="BW55" s="4"/>
      <c r="BX55" s="7"/>
      <c r="BY55" s="4"/>
      <c r="BZ55" s="8"/>
      <c r="CC55" s="4"/>
    </row>
    <row r="56" spans="1:81" ht="15" customHeight="1" x14ac:dyDescent="0.15">
      <c r="A56" s="59" t="s">
        <v>360</v>
      </c>
      <c r="B56" s="4" t="s">
        <v>71</v>
      </c>
      <c r="C56" s="16">
        <v>29000</v>
      </c>
      <c r="D56" s="38">
        <f>SUM($C$2:C56)</f>
        <v>2019000</v>
      </c>
      <c r="E56" s="20">
        <v>13</v>
      </c>
      <c r="F56" s="15"/>
      <c r="G56" s="40"/>
      <c r="H56" s="38"/>
      <c r="I56" s="4">
        <v>522</v>
      </c>
      <c r="J56" s="50" t="s">
        <v>68</v>
      </c>
      <c r="K56" s="4"/>
      <c r="L56" s="4"/>
      <c r="M56" s="4"/>
      <c r="N56" s="4"/>
      <c r="O56" s="4"/>
      <c r="P56" s="10"/>
      <c r="Q56" s="10"/>
      <c r="R56" s="10"/>
      <c r="S56" s="10"/>
      <c r="T56" s="5"/>
      <c r="U56" s="4"/>
      <c r="V56" s="4"/>
      <c r="W56" s="8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5"/>
      <c r="BR56" s="6"/>
      <c r="BS56" s="6"/>
      <c r="BT56" s="7"/>
      <c r="BU56" s="7"/>
      <c r="BV56" s="4"/>
      <c r="BW56" s="4"/>
      <c r="BX56" s="7"/>
      <c r="BY56" s="4"/>
      <c r="BZ56" s="8"/>
      <c r="CC56" s="4"/>
    </row>
    <row r="57" spans="1:81" ht="15" customHeight="1" x14ac:dyDescent="0.15">
      <c r="A57" s="59" t="s">
        <v>361</v>
      </c>
      <c r="B57" s="4" t="s">
        <v>70</v>
      </c>
      <c r="C57" s="16">
        <v>50000</v>
      </c>
      <c r="D57" s="38">
        <f>SUM($C$2:C57)</f>
        <v>2069000</v>
      </c>
      <c r="E57" s="20">
        <v>13</v>
      </c>
      <c r="F57" s="15"/>
      <c r="G57" s="40"/>
      <c r="H57" s="38"/>
      <c r="I57" s="4">
        <v>878</v>
      </c>
      <c r="J57" s="50" t="s">
        <v>68</v>
      </c>
      <c r="K57" s="4"/>
      <c r="L57" s="4"/>
      <c r="M57" s="4"/>
      <c r="N57" s="4"/>
      <c r="O57" s="4"/>
      <c r="P57" s="10"/>
      <c r="Q57" s="10"/>
      <c r="R57" s="10"/>
      <c r="S57" s="10"/>
      <c r="T57" s="5"/>
      <c r="U57" s="4"/>
      <c r="V57" s="4"/>
      <c r="W57" s="8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5"/>
      <c r="BR57" s="6"/>
      <c r="BS57" s="6"/>
      <c r="BT57" s="7"/>
      <c r="BU57" s="7"/>
      <c r="BV57" s="4"/>
      <c r="BW57" s="4"/>
      <c r="BX57" s="7"/>
      <c r="BY57" s="4"/>
      <c r="BZ57" s="8"/>
      <c r="CA57" s="5"/>
      <c r="CB57" s="5"/>
      <c r="CC57" s="4"/>
    </row>
    <row r="58" spans="1:81" ht="15" customHeight="1" x14ac:dyDescent="0.15">
      <c r="A58" s="59" t="s">
        <v>362</v>
      </c>
      <c r="B58" s="4" t="s">
        <v>71</v>
      </c>
      <c r="C58" s="15">
        <v>31000</v>
      </c>
      <c r="D58" s="38">
        <f>SUM($C$2:C58)</f>
        <v>2100000</v>
      </c>
      <c r="E58" s="20">
        <v>13</v>
      </c>
      <c r="F58" s="15"/>
      <c r="G58" s="40"/>
      <c r="H58" s="38"/>
      <c r="I58" s="4">
        <v>442</v>
      </c>
      <c r="J58" s="50" t="s">
        <v>68</v>
      </c>
      <c r="K58" s="1"/>
      <c r="L58" s="4"/>
      <c r="M58" s="4"/>
      <c r="N58" s="4"/>
      <c r="O58" s="1"/>
      <c r="P58" s="10"/>
      <c r="Q58" s="10"/>
      <c r="R58" s="10"/>
      <c r="S58" s="10"/>
      <c r="T58" s="2"/>
      <c r="U58" s="1"/>
      <c r="V58" s="1"/>
      <c r="W58" s="3"/>
      <c r="X58" s="1"/>
      <c r="Y58" s="1"/>
      <c r="Z58" s="1"/>
      <c r="AA58" s="1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5"/>
      <c r="BR58" s="6"/>
      <c r="BS58" s="6"/>
      <c r="BT58" s="7"/>
      <c r="BU58" s="7"/>
      <c r="BV58" s="4"/>
      <c r="BW58" s="4"/>
      <c r="BX58" s="7"/>
      <c r="BY58" s="4"/>
      <c r="BZ58" s="8"/>
      <c r="CA58" s="5"/>
      <c r="CB58" s="5"/>
      <c r="CC58" s="4"/>
    </row>
    <row r="59" spans="1:81" ht="15" customHeight="1" x14ac:dyDescent="0.15">
      <c r="A59" s="59" t="s">
        <v>363</v>
      </c>
      <c r="B59" s="4" t="s">
        <v>74</v>
      </c>
      <c r="C59" s="16">
        <v>35000</v>
      </c>
      <c r="D59" s="38">
        <f>SUM($C$2:C59)</f>
        <v>2135000</v>
      </c>
      <c r="E59" s="20">
        <v>13</v>
      </c>
      <c r="F59" s="15"/>
      <c r="G59" s="40"/>
      <c r="H59" s="38"/>
      <c r="I59" s="4">
        <v>531</v>
      </c>
      <c r="J59" s="50" t="s">
        <v>69</v>
      </c>
      <c r="K59" s="4"/>
      <c r="L59" s="4"/>
      <c r="M59" s="4"/>
      <c r="N59" s="4"/>
      <c r="O59" s="4"/>
      <c r="P59" s="10"/>
      <c r="Q59" s="10"/>
      <c r="R59" s="10"/>
      <c r="S59" s="10"/>
      <c r="T59" s="5"/>
      <c r="U59" s="4"/>
      <c r="V59" s="4"/>
      <c r="W59" s="8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5"/>
      <c r="BR59" s="6"/>
      <c r="BS59" s="6"/>
      <c r="BT59" s="7"/>
      <c r="BU59" s="7"/>
      <c r="BV59" s="4"/>
      <c r="BW59" s="4"/>
      <c r="BX59" s="7"/>
      <c r="BY59" s="4"/>
      <c r="BZ59" s="8"/>
      <c r="CC59" s="4"/>
    </row>
    <row r="60" spans="1:81" ht="15" customHeight="1" x14ac:dyDescent="0.15">
      <c r="A60" s="59" t="s">
        <v>364</v>
      </c>
      <c r="B60" s="4" t="s">
        <v>73</v>
      </c>
      <c r="C60" s="16">
        <v>44000</v>
      </c>
      <c r="D60" s="38">
        <f>SUM($C$2:C60)</f>
        <v>2179000</v>
      </c>
      <c r="E60" s="20">
        <v>13</v>
      </c>
      <c r="F60" s="15"/>
      <c r="G60" s="40"/>
      <c r="H60" s="38"/>
      <c r="I60" s="4">
        <v>841</v>
      </c>
      <c r="J60" s="50" t="s">
        <v>69</v>
      </c>
      <c r="K60" s="4"/>
      <c r="L60" s="4"/>
      <c r="M60" s="4"/>
      <c r="N60" s="4"/>
      <c r="O60" s="4"/>
      <c r="P60" s="10"/>
      <c r="Q60" s="10"/>
      <c r="R60" s="10"/>
      <c r="S60" s="10"/>
      <c r="T60" s="5"/>
      <c r="U60" s="4"/>
      <c r="V60" s="4"/>
      <c r="W60" s="8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5"/>
      <c r="BR60" s="6"/>
      <c r="BS60" s="6"/>
      <c r="BT60" s="7"/>
      <c r="BU60" s="7"/>
      <c r="BV60" s="4"/>
      <c r="BW60" s="4"/>
      <c r="BX60" s="7"/>
      <c r="BY60" s="4"/>
      <c r="BZ60" s="8"/>
      <c r="CC60" s="4"/>
    </row>
    <row r="61" spans="1:81" ht="15" customHeight="1" x14ac:dyDescent="0.15">
      <c r="A61" s="59" t="s">
        <v>365</v>
      </c>
      <c r="B61" s="4" t="s">
        <v>71</v>
      </c>
      <c r="C61" s="16">
        <v>43000</v>
      </c>
      <c r="D61" s="38">
        <f>SUM($C$2:C61)</f>
        <v>2222000</v>
      </c>
      <c r="E61" s="20">
        <v>11</v>
      </c>
      <c r="F61" s="15"/>
      <c r="G61" s="40"/>
      <c r="H61" s="38"/>
      <c r="I61" s="4">
        <v>1158</v>
      </c>
      <c r="J61" s="50" t="s">
        <v>68</v>
      </c>
      <c r="K61" s="4"/>
      <c r="L61" s="4"/>
      <c r="M61" s="4"/>
      <c r="N61" s="4"/>
      <c r="O61" s="4"/>
      <c r="P61" s="10"/>
      <c r="Q61" s="10"/>
      <c r="R61" s="10"/>
      <c r="S61" s="10"/>
      <c r="T61" s="5"/>
      <c r="U61" s="4"/>
      <c r="V61" s="4"/>
      <c r="W61" s="8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5"/>
      <c r="BR61" s="6"/>
      <c r="BS61" s="6"/>
      <c r="BT61" s="7"/>
      <c r="BU61" s="7"/>
      <c r="BV61" s="4"/>
      <c r="BW61" s="4"/>
      <c r="BX61" s="7"/>
      <c r="BY61" s="4"/>
      <c r="BZ61" s="8"/>
      <c r="CA61" s="5"/>
      <c r="CB61" s="5"/>
      <c r="CC61" s="4"/>
    </row>
    <row r="62" spans="1:81" ht="15" customHeight="1" x14ac:dyDescent="0.15">
      <c r="A62" s="59" t="s">
        <v>366</v>
      </c>
      <c r="B62" s="4" t="s">
        <v>72</v>
      </c>
      <c r="C62" s="16">
        <v>50000</v>
      </c>
      <c r="D62" s="38">
        <f>SUM($C$2:C62)</f>
        <v>2272000</v>
      </c>
      <c r="E62" s="20">
        <v>11</v>
      </c>
      <c r="F62" s="15"/>
      <c r="G62" s="40"/>
      <c r="H62" s="38"/>
      <c r="I62" s="4">
        <v>1459</v>
      </c>
      <c r="J62" s="50" t="s">
        <v>69</v>
      </c>
      <c r="K62" s="4"/>
      <c r="L62" s="4"/>
      <c r="M62" s="4"/>
      <c r="N62" s="4"/>
      <c r="O62" s="4"/>
      <c r="P62" s="10"/>
      <c r="Q62" s="10"/>
      <c r="R62" s="10"/>
      <c r="S62" s="10"/>
      <c r="T62" s="5"/>
      <c r="U62" s="4"/>
      <c r="V62" s="4"/>
      <c r="W62" s="8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5"/>
      <c r="BR62" s="6"/>
      <c r="BS62" s="6"/>
      <c r="BT62" s="7"/>
      <c r="BU62" s="7"/>
      <c r="BV62" s="4"/>
      <c r="BW62" s="4"/>
      <c r="BX62" s="7"/>
      <c r="BY62" s="4"/>
      <c r="BZ62" s="8"/>
      <c r="CA62" s="5"/>
      <c r="CB62" s="5"/>
      <c r="CC62" s="4"/>
    </row>
    <row r="63" spans="1:81" ht="15" customHeight="1" x14ac:dyDescent="0.15">
      <c r="A63" s="59" t="s">
        <v>367</v>
      </c>
      <c r="B63" s="4" t="s">
        <v>71</v>
      </c>
      <c r="C63" s="16">
        <v>50000</v>
      </c>
      <c r="D63" s="38">
        <f>SUM($C$2:C63)</f>
        <v>2322000</v>
      </c>
      <c r="E63" s="20">
        <v>11</v>
      </c>
      <c r="F63" s="15"/>
      <c r="G63" s="40"/>
      <c r="H63" s="38"/>
      <c r="I63" s="4">
        <v>1113</v>
      </c>
      <c r="J63" s="50" t="s">
        <v>68</v>
      </c>
      <c r="K63" s="4"/>
      <c r="L63" s="4"/>
      <c r="M63" s="4"/>
      <c r="N63" s="4"/>
      <c r="O63" s="4"/>
      <c r="P63" s="10"/>
      <c r="Q63" s="10"/>
      <c r="R63" s="10"/>
      <c r="S63" s="10"/>
      <c r="T63" s="5"/>
      <c r="U63" s="4"/>
      <c r="V63" s="4"/>
      <c r="W63" s="8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5"/>
      <c r="BR63" s="6"/>
      <c r="BS63" s="6"/>
      <c r="BT63" s="7"/>
      <c r="BU63" s="7"/>
      <c r="BV63" s="4"/>
      <c r="BW63" s="4"/>
      <c r="BX63" s="7"/>
      <c r="BY63" s="4"/>
      <c r="BZ63" s="8"/>
      <c r="CA63" s="5"/>
      <c r="CB63" s="5"/>
      <c r="CC63" s="4"/>
    </row>
    <row r="64" spans="1:81" ht="15" customHeight="1" x14ac:dyDescent="0.15">
      <c r="A64" s="59" t="s">
        <v>368</v>
      </c>
      <c r="B64" s="4" t="s">
        <v>71</v>
      </c>
      <c r="C64" s="16">
        <v>29000</v>
      </c>
      <c r="D64" s="38">
        <f>SUM($C$2:C64)</f>
        <v>2351000</v>
      </c>
      <c r="E64" s="20">
        <v>11</v>
      </c>
      <c r="F64" s="15"/>
      <c r="G64" s="40"/>
      <c r="H64" s="38"/>
      <c r="I64" s="4">
        <v>1072</v>
      </c>
      <c r="J64" s="50" t="s">
        <v>68</v>
      </c>
      <c r="K64" s="4"/>
      <c r="L64" s="4"/>
      <c r="M64" s="4"/>
      <c r="N64" s="4"/>
      <c r="O64" s="4"/>
      <c r="P64" s="10"/>
      <c r="Q64" s="10"/>
      <c r="R64" s="10"/>
      <c r="S64" s="10"/>
      <c r="T64" s="5"/>
      <c r="U64" s="4"/>
      <c r="V64" s="4"/>
      <c r="W64" s="8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5"/>
      <c r="BR64" s="6"/>
      <c r="BS64" s="6"/>
      <c r="BT64" s="7"/>
      <c r="BU64" s="7"/>
      <c r="BV64" s="4"/>
      <c r="BW64" s="4"/>
      <c r="BX64" s="7"/>
      <c r="BY64" s="4"/>
      <c r="BZ64" s="8"/>
      <c r="CA64" s="5"/>
      <c r="CB64" s="5"/>
      <c r="CC64" s="4"/>
    </row>
    <row r="65" spans="1:81" ht="15" customHeight="1" x14ac:dyDescent="0.15">
      <c r="A65" s="59" t="s">
        <v>369</v>
      </c>
      <c r="B65" s="4" t="s">
        <v>70</v>
      </c>
      <c r="C65" s="16">
        <v>50000</v>
      </c>
      <c r="D65" s="38">
        <f>SUM($C$2:C65)</f>
        <v>2401000</v>
      </c>
      <c r="E65" s="20">
        <v>11</v>
      </c>
      <c r="F65" s="15"/>
      <c r="G65" s="40"/>
      <c r="H65" s="38"/>
      <c r="I65" s="4">
        <v>1258</v>
      </c>
      <c r="J65" s="50" t="s">
        <v>68</v>
      </c>
      <c r="K65" s="4"/>
      <c r="L65" s="4"/>
      <c r="M65" s="4"/>
      <c r="N65" s="4"/>
      <c r="O65" s="4"/>
      <c r="P65" s="10"/>
      <c r="Q65" s="10"/>
      <c r="R65" s="10"/>
      <c r="S65" s="10"/>
      <c r="T65" s="5"/>
      <c r="U65" s="4"/>
      <c r="V65" s="4"/>
      <c r="W65" s="8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5"/>
      <c r="BR65" s="6"/>
      <c r="BS65" s="6"/>
      <c r="BT65" s="7"/>
      <c r="BU65" s="7"/>
      <c r="BV65" s="4"/>
      <c r="BW65" s="4"/>
      <c r="BX65" s="7"/>
      <c r="BY65" s="4"/>
      <c r="BZ65" s="8"/>
      <c r="CA65" s="5"/>
      <c r="CB65" s="5"/>
      <c r="CC65" s="4"/>
    </row>
    <row r="66" spans="1:81" ht="15" customHeight="1" x14ac:dyDescent="0.15">
      <c r="A66" s="59" t="s">
        <v>370</v>
      </c>
      <c r="B66" s="4" t="s">
        <v>72</v>
      </c>
      <c r="C66" s="16">
        <v>32000</v>
      </c>
      <c r="D66" s="38">
        <f>SUM($C$2:C66)</f>
        <v>2433000</v>
      </c>
      <c r="E66" s="20">
        <v>11</v>
      </c>
      <c r="F66" s="15"/>
      <c r="G66" s="40"/>
      <c r="H66" s="38"/>
      <c r="I66" s="4">
        <v>1271</v>
      </c>
      <c r="J66" s="50" t="s">
        <v>69</v>
      </c>
      <c r="K66" s="4"/>
      <c r="L66" s="4"/>
      <c r="M66" s="4"/>
      <c r="N66" s="4"/>
      <c r="O66" s="4"/>
      <c r="P66" s="10"/>
      <c r="Q66" s="10"/>
      <c r="R66" s="10"/>
      <c r="S66" s="10"/>
      <c r="T66" s="5"/>
      <c r="U66" s="4"/>
      <c r="V66" s="4"/>
      <c r="W66" s="8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5"/>
      <c r="BR66" s="6"/>
      <c r="BS66" s="6"/>
      <c r="BT66" s="7"/>
      <c r="BU66" s="7"/>
      <c r="BV66" s="4"/>
      <c r="BW66" s="4"/>
      <c r="BX66" s="7"/>
      <c r="BY66" s="4"/>
      <c r="BZ66" s="8"/>
      <c r="CC66" s="4"/>
    </row>
    <row r="67" spans="1:81" ht="15" customHeight="1" x14ac:dyDescent="0.15">
      <c r="A67" s="59" t="s">
        <v>371</v>
      </c>
      <c r="B67" s="4" t="s">
        <v>74</v>
      </c>
      <c r="C67" s="16">
        <v>29000</v>
      </c>
      <c r="D67" s="38">
        <f>SUM($C$2:C67)</f>
        <v>2462000</v>
      </c>
      <c r="E67" s="20">
        <v>11</v>
      </c>
      <c r="F67" s="15"/>
      <c r="G67" s="40"/>
      <c r="H67" s="38"/>
      <c r="I67" s="4">
        <v>1061</v>
      </c>
      <c r="J67" s="50" t="s">
        <v>69</v>
      </c>
      <c r="K67" s="4"/>
      <c r="L67" s="4"/>
      <c r="M67" s="4"/>
      <c r="N67" s="4"/>
      <c r="O67" s="4"/>
      <c r="P67" s="10"/>
      <c r="Q67" s="10"/>
      <c r="R67" s="10"/>
      <c r="S67" s="10"/>
      <c r="T67" s="5"/>
      <c r="U67" s="4"/>
      <c r="V67" s="4"/>
      <c r="W67" s="8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5"/>
      <c r="BR67" s="6"/>
      <c r="BS67" s="6"/>
      <c r="BT67" s="7"/>
      <c r="BU67" s="7"/>
      <c r="BV67" s="4"/>
      <c r="BW67" s="4"/>
      <c r="BX67" s="7"/>
      <c r="BY67" s="4"/>
      <c r="BZ67" s="8"/>
      <c r="CA67" s="5"/>
      <c r="CB67" s="5"/>
      <c r="CC67" s="4"/>
    </row>
    <row r="68" spans="1:81" ht="15" customHeight="1" x14ac:dyDescent="0.15">
      <c r="A68" s="59" t="s">
        <v>372</v>
      </c>
      <c r="B68" s="4" t="s">
        <v>70</v>
      </c>
      <c r="C68" s="16">
        <v>50000</v>
      </c>
      <c r="D68" s="38">
        <f>SUM($C$2:C68)</f>
        <v>2512000</v>
      </c>
      <c r="E68" s="20">
        <v>11</v>
      </c>
      <c r="F68" s="15"/>
      <c r="G68" s="40"/>
      <c r="H68" s="38"/>
      <c r="I68" s="4">
        <v>1222</v>
      </c>
      <c r="J68" s="50" t="s">
        <v>68</v>
      </c>
      <c r="K68" s="4"/>
      <c r="L68" s="4"/>
      <c r="M68" s="4"/>
      <c r="N68" s="4"/>
      <c r="O68" s="4"/>
      <c r="P68" s="10"/>
      <c r="Q68" s="10"/>
      <c r="R68" s="10"/>
      <c r="S68" s="10"/>
      <c r="T68" s="5"/>
      <c r="U68" s="4"/>
      <c r="V68" s="4"/>
      <c r="W68" s="8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5"/>
      <c r="BR68" s="6"/>
      <c r="BS68" s="6"/>
      <c r="BT68" s="7"/>
      <c r="BU68" s="7"/>
      <c r="BV68" s="4"/>
      <c r="BW68" s="4"/>
      <c r="BX68" s="7"/>
      <c r="BY68" s="4"/>
      <c r="BZ68" s="8"/>
      <c r="CC68" s="4"/>
    </row>
    <row r="69" spans="1:81" ht="15" customHeight="1" x14ac:dyDescent="0.15">
      <c r="A69" s="59" t="s">
        <v>373</v>
      </c>
      <c r="B69" s="4" t="s">
        <v>74</v>
      </c>
      <c r="C69" s="15">
        <v>31000</v>
      </c>
      <c r="D69" s="38">
        <f>SUM($C$2:C69)</f>
        <v>2543000</v>
      </c>
      <c r="E69" s="20">
        <v>11</v>
      </c>
      <c r="F69" s="15"/>
      <c r="G69" s="40"/>
      <c r="H69" s="38"/>
      <c r="I69" s="4">
        <v>1377</v>
      </c>
      <c r="J69" s="50" t="s">
        <v>69</v>
      </c>
      <c r="K69" s="1"/>
      <c r="L69" s="4"/>
      <c r="M69" s="4"/>
      <c r="N69" s="4"/>
      <c r="O69" s="1"/>
      <c r="P69" s="10"/>
      <c r="Q69" s="10"/>
      <c r="R69" s="10"/>
      <c r="S69" s="10"/>
      <c r="T69" s="2"/>
      <c r="U69" s="1"/>
      <c r="V69" s="1"/>
      <c r="W69" s="3"/>
      <c r="X69" s="1"/>
      <c r="Y69" s="1"/>
      <c r="Z69" s="1"/>
      <c r="AA69" s="1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5"/>
      <c r="BR69" s="6"/>
      <c r="BS69" s="6"/>
      <c r="BT69" s="7"/>
      <c r="BU69" s="7"/>
      <c r="BV69" s="4"/>
      <c r="BW69" s="4"/>
      <c r="BX69" s="7"/>
      <c r="BY69" s="4"/>
      <c r="BZ69" s="8"/>
      <c r="CC69" s="4"/>
    </row>
    <row r="70" spans="1:81" ht="15" customHeight="1" x14ac:dyDescent="0.15">
      <c r="A70" s="59" t="s">
        <v>374</v>
      </c>
      <c r="B70" s="4" t="s">
        <v>70</v>
      </c>
      <c r="C70" s="16">
        <v>33000</v>
      </c>
      <c r="D70" s="38">
        <f>SUM($C$2:C70)</f>
        <v>2576000</v>
      </c>
      <c r="E70" s="20">
        <v>11</v>
      </c>
      <c r="F70" s="15"/>
      <c r="G70" s="40"/>
      <c r="H70" s="38"/>
      <c r="I70" s="4">
        <v>1486</v>
      </c>
      <c r="J70" s="50" t="s">
        <v>68</v>
      </c>
      <c r="K70" s="4"/>
      <c r="L70" s="4"/>
      <c r="M70" s="4"/>
      <c r="N70" s="4"/>
      <c r="O70" s="4"/>
      <c r="P70" s="10"/>
      <c r="Q70" s="10"/>
      <c r="R70" s="10"/>
      <c r="S70" s="10"/>
      <c r="T70" s="5"/>
      <c r="U70" s="4"/>
      <c r="V70" s="4"/>
      <c r="W70" s="8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5"/>
      <c r="BR70" s="6"/>
      <c r="BS70" s="6"/>
      <c r="BT70" s="7"/>
      <c r="BU70" s="7"/>
      <c r="BV70" s="4"/>
      <c r="BW70" s="4"/>
      <c r="BX70" s="7"/>
      <c r="BY70" s="4"/>
      <c r="BZ70" s="8"/>
      <c r="CC70" s="4"/>
    </row>
    <row r="71" spans="1:81" ht="15" customHeight="1" x14ac:dyDescent="0.15">
      <c r="A71" s="59" t="s">
        <v>375</v>
      </c>
      <c r="B71" s="4" t="s">
        <v>73</v>
      </c>
      <c r="C71" s="16">
        <v>50000</v>
      </c>
      <c r="D71" s="38">
        <f>SUM($C$2:C71)</f>
        <v>2626000</v>
      </c>
      <c r="E71" s="20">
        <v>11</v>
      </c>
      <c r="F71" s="15"/>
      <c r="G71" s="40"/>
      <c r="H71" s="38"/>
      <c r="I71" s="4">
        <v>1071</v>
      </c>
      <c r="J71" s="50" t="s">
        <v>69</v>
      </c>
      <c r="K71" s="4"/>
      <c r="L71" s="4"/>
      <c r="M71" s="4"/>
      <c r="N71" s="4"/>
      <c r="O71" s="4"/>
      <c r="P71" s="10"/>
      <c r="Q71" s="10"/>
      <c r="R71" s="10"/>
      <c r="S71" s="10"/>
      <c r="T71" s="5"/>
      <c r="U71" s="4"/>
      <c r="V71" s="4"/>
      <c r="W71" s="8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5"/>
      <c r="BR71" s="6"/>
      <c r="BS71" s="6"/>
      <c r="BT71" s="7"/>
      <c r="BU71" s="7"/>
      <c r="BV71" s="4"/>
      <c r="BW71" s="4"/>
      <c r="BX71" s="7"/>
      <c r="BY71" s="4"/>
      <c r="BZ71" s="8"/>
      <c r="CC71" s="4"/>
    </row>
    <row r="72" spans="1:81" ht="15" customHeight="1" x14ac:dyDescent="0.15">
      <c r="A72" s="59" t="s">
        <v>376</v>
      </c>
      <c r="B72" s="4" t="s">
        <v>74</v>
      </c>
      <c r="C72" s="16">
        <v>50000</v>
      </c>
      <c r="D72" s="38">
        <f>SUM($C$2:C72)</f>
        <v>2676000</v>
      </c>
      <c r="E72" s="20">
        <v>11</v>
      </c>
      <c r="F72" s="15"/>
      <c r="G72" s="40"/>
      <c r="H72" s="38"/>
      <c r="I72" s="4">
        <v>1238</v>
      </c>
      <c r="J72" s="50" t="s">
        <v>69</v>
      </c>
      <c r="K72" s="4"/>
      <c r="L72" s="4"/>
      <c r="M72" s="4"/>
      <c r="N72" s="4"/>
      <c r="O72" s="4"/>
      <c r="P72" s="10"/>
      <c r="Q72" s="10"/>
      <c r="R72" s="10"/>
      <c r="S72" s="10"/>
      <c r="T72" s="5"/>
      <c r="U72" s="4"/>
      <c r="V72" s="4"/>
      <c r="W72" s="8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5"/>
      <c r="BR72" s="6"/>
      <c r="BS72" s="6"/>
      <c r="BT72" s="7"/>
      <c r="BU72" s="7"/>
      <c r="BV72" s="4"/>
      <c r="BW72" s="4"/>
      <c r="BX72" s="7"/>
      <c r="BY72" s="4"/>
      <c r="BZ72" s="8"/>
      <c r="CA72" s="5"/>
      <c r="CB72" s="5"/>
      <c r="CC72" s="4"/>
    </row>
    <row r="73" spans="1:81" ht="15" customHeight="1" x14ac:dyDescent="0.15">
      <c r="A73" s="59" t="s">
        <v>377</v>
      </c>
      <c r="B73" s="4" t="s">
        <v>70</v>
      </c>
      <c r="C73" s="16">
        <v>50000</v>
      </c>
      <c r="D73" s="38">
        <f>SUM($C$2:C73)</f>
        <v>2726000</v>
      </c>
      <c r="E73" s="20">
        <v>11</v>
      </c>
      <c r="F73" s="15"/>
      <c r="G73" s="40"/>
      <c r="H73" s="38"/>
      <c r="I73" s="4">
        <v>1285</v>
      </c>
      <c r="J73" s="50" t="s">
        <v>68</v>
      </c>
      <c r="K73" s="4"/>
      <c r="L73" s="4"/>
      <c r="M73" s="4"/>
      <c r="N73" s="4"/>
      <c r="O73" s="4"/>
      <c r="P73" s="10"/>
      <c r="Q73" s="10"/>
      <c r="R73" s="10"/>
      <c r="S73" s="10"/>
      <c r="T73" s="5"/>
      <c r="U73" s="4"/>
      <c r="V73" s="4"/>
      <c r="W73" s="8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5"/>
      <c r="BR73" s="6"/>
      <c r="BS73" s="6"/>
      <c r="BT73" s="7"/>
      <c r="BU73" s="7"/>
      <c r="BV73" s="4"/>
      <c r="BW73" s="4"/>
      <c r="BX73" s="7"/>
      <c r="BY73" s="4"/>
      <c r="BZ73" s="8"/>
      <c r="CA73" s="5"/>
      <c r="CB73" s="5"/>
      <c r="CC73" s="4"/>
    </row>
    <row r="74" spans="1:81" ht="15" customHeight="1" x14ac:dyDescent="0.15">
      <c r="A74" s="59" t="s">
        <v>378</v>
      </c>
      <c r="B74" s="4" t="s">
        <v>71</v>
      </c>
      <c r="C74" s="16">
        <v>48000</v>
      </c>
      <c r="D74" s="38">
        <f>SUM($C$2:C74)</f>
        <v>2774000</v>
      </c>
      <c r="E74" s="20">
        <v>11</v>
      </c>
      <c r="F74" s="15"/>
      <c r="G74" s="40"/>
      <c r="H74" s="38"/>
      <c r="I74" s="4">
        <v>1431</v>
      </c>
      <c r="J74" s="50" t="s">
        <v>68</v>
      </c>
      <c r="K74" s="4"/>
      <c r="L74" s="4"/>
      <c r="M74" s="4"/>
      <c r="N74" s="4"/>
      <c r="O74" s="4"/>
      <c r="P74" s="10"/>
      <c r="Q74" s="10"/>
      <c r="R74" s="10"/>
      <c r="S74" s="10"/>
      <c r="T74" s="5"/>
      <c r="U74" s="4"/>
      <c r="V74" s="4"/>
      <c r="W74" s="8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5"/>
      <c r="BR74" s="6"/>
      <c r="BS74" s="6"/>
      <c r="BT74" s="7"/>
      <c r="BU74" s="7"/>
      <c r="BV74" s="4"/>
      <c r="BW74" s="4"/>
      <c r="BX74" s="7"/>
      <c r="BY74" s="4"/>
      <c r="BZ74" s="8"/>
      <c r="CC74" s="4"/>
    </row>
    <row r="75" spans="1:81" ht="15" customHeight="1" x14ac:dyDescent="0.15">
      <c r="A75" s="59" t="s">
        <v>379</v>
      </c>
      <c r="B75" s="4" t="s">
        <v>70</v>
      </c>
      <c r="C75" s="15">
        <v>27000</v>
      </c>
      <c r="D75" s="38">
        <f>SUM($C$2:C75)</f>
        <v>2801000</v>
      </c>
      <c r="E75" s="20">
        <v>11</v>
      </c>
      <c r="F75" s="15"/>
      <c r="G75" s="40"/>
      <c r="H75" s="38"/>
      <c r="I75" s="4">
        <v>1117</v>
      </c>
      <c r="J75" s="50" t="s">
        <v>68</v>
      </c>
      <c r="K75" s="1"/>
      <c r="L75" s="4"/>
      <c r="M75" s="4"/>
      <c r="N75" s="4"/>
      <c r="O75" s="1"/>
      <c r="P75" s="10"/>
      <c r="Q75" s="10"/>
      <c r="R75" s="10"/>
      <c r="S75" s="10"/>
      <c r="T75" s="2"/>
      <c r="U75" s="1"/>
      <c r="V75" s="1"/>
      <c r="W75" s="3"/>
      <c r="X75" s="1"/>
      <c r="Y75" s="1"/>
      <c r="Z75" s="1"/>
      <c r="AA75" s="1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5"/>
      <c r="BR75" s="6"/>
      <c r="BS75" s="6"/>
      <c r="BT75" s="7"/>
      <c r="BU75" s="7"/>
      <c r="BV75" s="4"/>
      <c r="BW75" s="4"/>
      <c r="BX75" s="7"/>
      <c r="BY75" s="4"/>
      <c r="BZ75" s="8"/>
      <c r="CC75" s="4"/>
    </row>
    <row r="76" spans="1:81" ht="15" customHeight="1" x14ac:dyDescent="0.15">
      <c r="A76" s="59" t="s">
        <v>380</v>
      </c>
      <c r="B76" s="4" t="s">
        <v>70</v>
      </c>
      <c r="C76" s="16">
        <v>37000</v>
      </c>
      <c r="D76" s="38">
        <f>SUM($C$2:C76)</f>
        <v>2838000</v>
      </c>
      <c r="E76" s="20">
        <v>11</v>
      </c>
      <c r="F76" s="15"/>
      <c r="G76" s="40"/>
      <c r="H76" s="38"/>
      <c r="I76" s="4">
        <v>1012</v>
      </c>
      <c r="J76" s="50" t="s">
        <v>68</v>
      </c>
      <c r="K76" s="4"/>
      <c r="L76" s="4"/>
      <c r="M76" s="4"/>
      <c r="N76" s="4"/>
      <c r="O76" s="4"/>
      <c r="P76" s="10"/>
      <c r="Q76" s="10"/>
      <c r="R76" s="10"/>
      <c r="S76" s="10"/>
      <c r="T76" s="5"/>
      <c r="U76" s="4"/>
      <c r="V76" s="4"/>
      <c r="W76" s="8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5"/>
      <c r="BR76" s="6"/>
      <c r="BS76" s="6"/>
      <c r="BT76" s="7"/>
      <c r="BU76" s="7"/>
      <c r="BV76" s="4"/>
      <c r="BW76" s="4"/>
      <c r="BX76" s="7"/>
      <c r="BY76" s="4"/>
      <c r="BZ76" s="8"/>
      <c r="CC76" s="4"/>
    </row>
    <row r="77" spans="1:81" ht="15" customHeight="1" x14ac:dyDescent="0.15">
      <c r="A77" s="59" t="s">
        <v>381</v>
      </c>
      <c r="B77" s="4" t="s">
        <v>72</v>
      </c>
      <c r="C77" s="16">
        <v>50000</v>
      </c>
      <c r="D77" s="38">
        <f>SUM($C$2:C77)</f>
        <v>2888000</v>
      </c>
      <c r="E77" s="20">
        <v>9</v>
      </c>
      <c r="F77" s="15"/>
      <c r="G77" s="40"/>
      <c r="H77" s="38"/>
      <c r="I77" s="4">
        <v>2328</v>
      </c>
      <c r="J77" s="50" t="s">
        <v>69</v>
      </c>
      <c r="K77" s="4"/>
      <c r="L77" s="4"/>
      <c r="M77" s="4"/>
      <c r="N77" s="4"/>
      <c r="O77" s="4"/>
      <c r="P77" s="10"/>
      <c r="Q77" s="10"/>
      <c r="R77" s="10"/>
      <c r="S77" s="10"/>
      <c r="T77" s="5"/>
      <c r="U77" s="4"/>
      <c r="V77" s="4"/>
      <c r="W77" s="8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5"/>
      <c r="BR77" s="6"/>
      <c r="BS77" s="6"/>
      <c r="BT77" s="7"/>
      <c r="BU77" s="7"/>
      <c r="BV77" s="4"/>
      <c r="BW77" s="4"/>
      <c r="BX77" s="7"/>
      <c r="BY77" s="4"/>
      <c r="BZ77" s="8"/>
      <c r="CC77" s="4"/>
    </row>
    <row r="78" spans="1:81" ht="15" customHeight="1" x14ac:dyDescent="0.15">
      <c r="A78" s="59" t="s">
        <v>382</v>
      </c>
      <c r="B78" s="4" t="s">
        <v>73</v>
      </c>
      <c r="C78" s="16">
        <v>40000</v>
      </c>
      <c r="D78" s="38">
        <f>SUM($C$2:C78)</f>
        <v>2928000</v>
      </c>
      <c r="E78" s="20">
        <v>8</v>
      </c>
      <c r="F78" s="15"/>
      <c r="G78" s="40"/>
      <c r="H78" s="38"/>
      <c r="I78" s="4">
        <v>2798</v>
      </c>
      <c r="J78" s="50" t="s">
        <v>69</v>
      </c>
      <c r="K78" s="4"/>
      <c r="L78" s="4"/>
      <c r="M78" s="4"/>
      <c r="N78" s="4"/>
      <c r="O78" s="4"/>
      <c r="P78" s="10"/>
      <c r="Q78" s="10"/>
      <c r="R78" s="10"/>
      <c r="S78" s="10"/>
      <c r="T78" s="5"/>
      <c r="U78" s="4"/>
      <c r="V78" s="4"/>
      <c r="W78" s="8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5"/>
      <c r="BR78" s="6"/>
      <c r="BS78" s="6"/>
      <c r="BT78" s="7"/>
      <c r="BU78" s="7"/>
      <c r="BV78" s="4"/>
      <c r="BW78" s="4"/>
      <c r="BX78" s="7"/>
      <c r="BY78" s="4"/>
      <c r="BZ78" s="8"/>
      <c r="CC78" s="4"/>
    </row>
    <row r="79" spans="1:81" ht="15" customHeight="1" x14ac:dyDescent="0.15">
      <c r="A79" s="59" t="s">
        <v>383</v>
      </c>
      <c r="B79" s="4" t="s">
        <v>73</v>
      </c>
      <c r="C79" s="16">
        <v>31000</v>
      </c>
      <c r="D79" s="38">
        <f>SUM($C$2:C79)</f>
        <v>2959000</v>
      </c>
      <c r="E79" s="20">
        <v>8</v>
      </c>
      <c r="F79" s="15"/>
      <c r="G79" s="40"/>
      <c r="H79" s="38"/>
      <c r="I79" s="4">
        <v>1902</v>
      </c>
      <c r="J79" s="50" t="s">
        <v>69</v>
      </c>
      <c r="K79" s="4"/>
      <c r="L79" s="4"/>
      <c r="M79" s="4"/>
      <c r="N79" s="4"/>
      <c r="O79" s="4"/>
      <c r="P79" s="10"/>
      <c r="Q79" s="10"/>
      <c r="R79" s="10"/>
      <c r="S79" s="10"/>
      <c r="T79" s="5"/>
      <c r="U79" s="4"/>
      <c r="V79" s="4"/>
      <c r="W79" s="8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5"/>
      <c r="BR79" s="6"/>
      <c r="BS79" s="6"/>
      <c r="BT79" s="7"/>
      <c r="BU79" s="7"/>
      <c r="BV79" s="4"/>
      <c r="BW79" s="4"/>
      <c r="BX79" s="7"/>
      <c r="BY79" s="4"/>
      <c r="BZ79" s="8"/>
      <c r="CA79" s="5"/>
      <c r="CB79" s="5"/>
      <c r="CC79" s="4"/>
    </row>
    <row r="80" spans="1:81" ht="15" customHeight="1" x14ac:dyDescent="0.15">
      <c r="A80" s="59" t="s">
        <v>384</v>
      </c>
      <c r="B80" s="4" t="s">
        <v>73</v>
      </c>
      <c r="C80" s="16">
        <v>50000</v>
      </c>
      <c r="D80" s="38">
        <f>SUM($C$2:C80)</f>
        <v>3009000</v>
      </c>
      <c r="E80" s="20">
        <v>8</v>
      </c>
      <c r="F80" s="15"/>
      <c r="G80" s="40"/>
      <c r="H80" s="38"/>
      <c r="I80" s="4">
        <v>1806</v>
      </c>
      <c r="J80" s="50" t="s">
        <v>69</v>
      </c>
      <c r="K80" s="4"/>
      <c r="L80" s="4"/>
      <c r="M80" s="4"/>
      <c r="N80" s="4"/>
      <c r="O80" s="4"/>
      <c r="P80" s="10"/>
      <c r="Q80" s="10"/>
      <c r="R80" s="10"/>
      <c r="S80" s="10"/>
      <c r="T80" s="5"/>
      <c r="U80" s="4"/>
      <c r="V80" s="4"/>
      <c r="W80" s="8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5"/>
      <c r="BR80" s="6"/>
      <c r="BS80" s="6"/>
      <c r="BT80" s="7"/>
      <c r="BU80" s="7"/>
      <c r="BV80" s="4"/>
      <c r="BW80" s="4"/>
      <c r="BX80" s="7"/>
      <c r="BY80" s="4"/>
      <c r="BZ80" s="8"/>
      <c r="CA80" s="5"/>
      <c r="CB80" s="5"/>
      <c r="CC80" s="4"/>
    </row>
    <row r="81" spans="1:81" ht="15" customHeight="1" x14ac:dyDescent="0.15">
      <c r="A81" s="59" t="s">
        <v>385</v>
      </c>
      <c r="B81" s="4" t="s">
        <v>70</v>
      </c>
      <c r="C81" s="16">
        <v>50000</v>
      </c>
      <c r="D81" s="38">
        <f>SUM($C$2:C81)</f>
        <v>3059000</v>
      </c>
      <c r="E81" s="20">
        <v>8</v>
      </c>
      <c r="F81" s="15"/>
      <c r="G81" s="40"/>
      <c r="H81" s="38"/>
      <c r="I81" s="4">
        <v>2420</v>
      </c>
      <c r="J81" s="50" t="s">
        <v>68</v>
      </c>
      <c r="K81" s="4"/>
      <c r="L81" s="4"/>
      <c r="M81" s="4"/>
      <c r="N81" s="4"/>
      <c r="O81" s="4"/>
      <c r="P81" s="10"/>
      <c r="Q81" s="10"/>
      <c r="R81" s="10"/>
      <c r="S81" s="10"/>
      <c r="T81" s="5"/>
      <c r="U81" s="4"/>
      <c r="V81" s="4"/>
      <c r="W81" s="8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5"/>
      <c r="BR81" s="6"/>
      <c r="BS81" s="6"/>
      <c r="BT81" s="7"/>
      <c r="BU81" s="7"/>
      <c r="BV81" s="4"/>
      <c r="BW81" s="4"/>
      <c r="BX81" s="7"/>
      <c r="BY81" s="4"/>
      <c r="BZ81" s="8"/>
      <c r="CA81" s="5"/>
      <c r="CB81" s="5"/>
      <c r="CC81" s="4"/>
    </row>
    <row r="82" spans="1:81" ht="15" customHeight="1" x14ac:dyDescent="0.15">
      <c r="A82" s="59" t="s">
        <v>386</v>
      </c>
      <c r="B82" s="4" t="s">
        <v>67</v>
      </c>
      <c r="C82" s="16">
        <v>47000</v>
      </c>
      <c r="D82" s="38">
        <f>SUM($C$2:C82)</f>
        <v>3106000</v>
      </c>
      <c r="E82" s="20">
        <v>8</v>
      </c>
      <c r="F82" s="15"/>
      <c r="G82" s="40"/>
      <c r="H82" s="38"/>
      <c r="I82" s="4">
        <v>2026</v>
      </c>
      <c r="J82" s="50" t="s">
        <v>69</v>
      </c>
      <c r="K82" s="4"/>
      <c r="L82" s="4"/>
      <c r="M82" s="4"/>
      <c r="N82" s="4"/>
      <c r="O82" s="4"/>
      <c r="P82" s="10"/>
      <c r="Q82" s="10"/>
      <c r="R82" s="10"/>
      <c r="S82" s="10"/>
      <c r="T82" s="5"/>
      <c r="U82" s="4"/>
      <c r="V82" s="4"/>
      <c r="W82" s="8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5"/>
      <c r="BR82" s="6"/>
      <c r="BS82" s="6"/>
      <c r="BT82" s="7"/>
      <c r="BU82" s="7"/>
      <c r="BV82" s="4"/>
      <c r="BW82" s="4"/>
      <c r="BX82" s="7"/>
      <c r="BY82" s="4"/>
      <c r="BZ82" s="8"/>
      <c r="CA82" s="5"/>
      <c r="CB82" s="5"/>
      <c r="CC82" s="4"/>
    </row>
    <row r="83" spans="1:81" ht="15" customHeight="1" x14ac:dyDescent="0.15">
      <c r="A83" s="59" t="s">
        <v>387</v>
      </c>
      <c r="B83" s="4" t="s">
        <v>67</v>
      </c>
      <c r="C83" s="16">
        <v>32000</v>
      </c>
      <c r="D83" s="38">
        <f>SUM($C$2:C83)</f>
        <v>3138000</v>
      </c>
      <c r="E83" s="20">
        <v>8</v>
      </c>
      <c r="F83" s="15"/>
      <c r="G83" s="40"/>
      <c r="H83" s="38"/>
      <c r="I83" s="4">
        <v>1909</v>
      </c>
      <c r="J83" s="50" t="s">
        <v>69</v>
      </c>
      <c r="K83" s="4"/>
      <c r="L83" s="4"/>
      <c r="M83" s="4"/>
      <c r="N83" s="4"/>
      <c r="O83" s="4"/>
      <c r="P83" s="10"/>
      <c r="Q83" s="10"/>
      <c r="R83" s="10"/>
      <c r="S83" s="10"/>
      <c r="T83" s="5"/>
      <c r="U83" s="4"/>
      <c r="V83" s="4"/>
      <c r="W83" s="8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5"/>
      <c r="BR83" s="6"/>
      <c r="BS83" s="6"/>
      <c r="BT83" s="7"/>
      <c r="BU83" s="7"/>
      <c r="BV83" s="4"/>
      <c r="BW83" s="4"/>
      <c r="BX83" s="7"/>
      <c r="BY83" s="4"/>
      <c r="BZ83" s="8"/>
      <c r="CA83" s="5"/>
      <c r="CB83" s="5"/>
      <c r="CC83" s="4"/>
    </row>
    <row r="84" spans="1:81" ht="15" customHeight="1" x14ac:dyDescent="0.15">
      <c r="A84" s="59" t="s">
        <v>388</v>
      </c>
      <c r="B84" s="4" t="s">
        <v>72</v>
      </c>
      <c r="C84" s="15">
        <v>25000</v>
      </c>
      <c r="D84" s="38">
        <f>SUM($C$2:C84)</f>
        <v>3163000</v>
      </c>
      <c r="E84" s="20">
        <v>8</v>
      </c>
      <c r="F84" s="15"/>
      <c r="G84" s="40"/>
      <c r="H84" s="38"/>
      <c r="I84" s="4">
        <v>2766</v>
      </c>
      <c r="J84" s="50" t="s">
        <v>69</v>
      </c>
      <c r="K84" s="1"/>
      <c r="L84" s="4"/>
      <c r="M84" s="4"/>
      <c r="N84" s="4"/>
      <c r="O84" s="1"/>
      <c r="P84" s="10"/>
      <c r="Q84" s="10"/>
      <c r="R84" s="10"/>
      <c r="S84" s="10"/>
      <c r="T84" s="2"/>
      <c r="U84" s="1"/>
      <c r="V84" s="1"/>
      <c r="W84" s="3"/>
      <c r="X84" s="1"/>
      <c r="Y84" s="1"/>
      <c r="Z84" s="1"/>
      <c r="AA84" s="1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5"/>
      <c r="BR84" s="6"/>
      <c r="BS84" s="6"/>
      <c r="BT84" s="7"/>
      <c r="BU84" s="7"/>
      <c r="BV84" s="4"/>
      <c r="BW84" s="4"/>
      <c r="BX84" s="7"/>
      <c r="BY84" s="4"/>
      <c r="BZ84" s="8"/>
      <c r="CA84" s="5"/>
      <c r="CB84" s="5"/>
      <c r="CC84" s="4"/>
    </row>
    <row r="85" spans="1:81" ht="15" customHeight="1" x14ac:dyDescent="0.15">
      <c r="A85" s="59" t="s">
        <v>389</v>
      </c>
      <c r="B85" s="4" t="s">
        <v>72</v>
      </c>
      <c r="C85" s="16">
        <v>35000</v>
      </c>
      <c r="D85" s="38">
        <f>SUM($C$2:C85)</f>
        <v>3198000</v>
      </c>
      <c r="E85" s="20">
        <v>8</v>
      </c>
      <c r="F85" s="15"/>
      <c r="G85" s="40"/>
      <c r="H85" s="38"/>
      <c r="I85" s="4">
        <v>1509</v>
      </c>
      <c r="J85" s="50" t="s">
        <v>69</v>
      </c>
      <c r="K85" s="4"/>
      <c r="L85" s="4"/>
      <c r="M85" s="4"/>
      <c r="N85" s="4"/>
      <c r="O85" s="4"/>
      <c r="P85" s="10"/>
      <c r="Q85" s="10"/>
      <c r="R85" s="10"/>
      <c r="S85" s="10"/>
      <c r="T85" s="5"/>
      <c r="U85" s="4"/>
      <c r="V85" s="4"/>
      <c r="W85" s="8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5"/>
      <c r="BR85" s="6"/>
      <c r="BS85" s="6"/>
      <c r="BT85" s="7"/>
      <c r="BU85" s="7"/>
      <c r="BV85" s="4"/>
      <c r="BW85" s="4"/>
      <c r="BX85" s="7"/>
      <c r="BY85" s="4"/>
      <c r="BZ85" s="8"/>
      <c r="CA85" s="5"/>
      <c r="CB85" s="5"/>
      <c r="CC85" s="4"/>
    </row>
    <row r="86" spans="1:81" ht="15" customHeight="1" x14ac:dyDescent="0.15">
      <c r="A86" s="59" t="s">
        <v>390</v>
      </c>
      <c r="B86" s="4" t="s">
        <v>72</v>
      </c>
      <c r="C86" s="16">
        <v>50000</v>
      </c>
      <c r="D86" s="38">
        <f>SUM($C$2:C86)</f>
        <v>3248000</v>
      </c>
      <c r="E86" s="20">
        <v>8</v>
      </c>
      <c r="F86" s="15"/>
      <c r="G86" s="40"/>
      <c r="H86" s="38"/>
      <c r="I86" s="4">
        <v>2824</v>
      </c>
      <c r="J86" s="50" t="s">
        <v>69</v>
      </c>
      <c r="K86" s="4"/>
      <c r="L86" s="4"/>
      <c r="M86" s="4"/>
      <c r="N86" s="4"/>
      <c r="O86" s="4"/>
      <c r="P86" s="10"/>
      <c r="Q86" s="10"/>
      <c r="R86" s="10"/>
      <c r="S86" s="10"/>
      <c r="T86" s="5"/>
      <c r="U86" s="4"/>
      <c r="V86" s="4"/>
      <c r="W86" s="8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5"/>
      <c r="BR86" s="6"/>
      <c r="BS86" s="6"/>
      <c r="BT86" s="7"/>
      <c r="BU86" s="7"/>
      <c r="BV86" s="4"/>
      <c r="BW86" s="4"/>
      <c r="BX86" s="7"/>
      <c r="BY86" s="4"/>
      <c r="BZ86" s="8"/>
      <c r="CC86" s="4"/>
    </row>
    <row r="87" spans="1:81" ht="15" customHeight="1" x14ac:dyDescent="0.15">
      <c r="A87" s="59" t="s">
        <v>391</v>
      </c>
      <c r="B87" s="4" t="s">
        <v>74</v>
      </c>
      <c r="C87" s="16">
        <v>50000</v>
      </c>
      <c r="D87" s="38">
        <f>SUM($C$2:C87)</f>
        <v>3298000</v>
      </c>
      <c r="E87" s="20">
        <v>8</v>
      </c>
      <c r="F87" s="15"/>
      <c r="G87" s="40"/>
      <c r="H87" s="38"/>
      <c r="I87" s="4">
        <v>1852</v>
      </c>
      <c r="J87" s="50" t="s">
        <v>69</v>
      </c>
      <c r="K87" s="4"/>
      <c r="L87" s="4"/>
      <c r="M87" s="4"/>
      <c r="N87" s="4"/>
      <c r="O87" s="4"/>
      <c r="P87" s="10"/>
      <c r="Q87" s="10"/>
      <c r="R87" s="10"/>
      <c r="S87" s="10"/>
      <c r="T87" s="5"/>
      <c r="U87" s="4"/>
      <c r="V87" s="4"/>
      <c r="W87" s="8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5"/>
      <c r="BR87" s="6"/>
      <c r="BS87" s="6"/>
      <c r="BT87" s="7"/>
      <c r="BU87" s="7"/>
      <c r="BV87" s="4"/>
      <c r="BW87" s="4"/>
      <c r="BX87" s="7"/>
      <c r="BY87" s="4"/>
      <c r="BZ87" s="8"/>
      <c r="CA87" s="5"/>
      <c r="CB87" s="5"/>
      <c r="CC87" s="4"/>
    </row>
    <row r="88" spans="1:81" ht="15" customHeight="1" x14ac:dyDescent="0.15">
      <c r="A88" s="59" t="s">
        <v>392</v>
      </c>
      <c r="B88" s="4" t="s">
        <v>70</v>
      </c>
      <c r="C88" s="16">
        <v>36000</v>
      </c>
      <c r="D88" s="38">
        <f>SUM($C$2:C88)</f>
        <v>3334000</v>
      </c>
      <c r="E88" s="20">
        <v>8</v>
      </c>
      <c r="F88" s="15"/>
      <c r="G88" s="40"/>
      <c r="H88" s="38"/>
      <c r="I88" s="4">
        <v>3000</v>
      </c>
      <c r="J88" s="50" t="s">
        <v>68</v>
      </c>
      <c r="K88" s="4"/>
      <c r="L88" s="4"/>
      <c r="M88" s="4"/>
      <c r="N88" s="4"/>
      <c r="O88" s="4"/>
      <c r="P88" s="10"/>
      <c r="Q88" s="10"/>
      <c r="R88" s="10"/>
      <c r="S88" s="10"/>
      <c r="T88" s="5"/>
      <c r="U88" s="4"/>
      <c r="V88" s="4"/>
      <c r="W88" s="8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5"/>
      <c r="BR88" s="6"/>
      <c r="BS88" s="6"/>
      <c r="BT88" s="7"/>
      <c r="BU88" s="7"/>
      <c r="BV88" s="4"/>
      <c r="BW88" s="4"/>
      <c r="BX88" s="7"/>
      <c r="BY88" s="4"/>
      <c r="BZ88" s="8"/>
      <c r="CA88" s="5"/>
      <c r="CB88" s="5"/>
      <c r="CC88" s="4"/>
    </row>
    <row r="89" spans="1:81" ht="15" customHeight="1" x14ac:dyDescent="0.15">
      <c r="A89" s="59" t="s">
        <v>393</v>
      </c>
      <c r="B89" s="4" t="s">
        <v>70</v>
      </c>
      <c r="C89" s="16">
        <v>45000</v>
      </c>
      <c r="D89" s="38">
        <f>SUM($C$2:C89)</f>
        <v>3379000</v>
      </c>
      <c r="E89" s="20">
        <v>7</v>
      </c>
      <c r="F89" s="15"/>
      <c r="G89" s="40"/>
      <c r="H89" s="38"/>
      <c r="I89" s="4">
        <v>1882</v>
      </c>
      <c r="J89" s="50" t="s">
        <v>68</v>
      </c>
      <c r="K89" s="4"/>
      <c r="L89" s="4"/>
      <c r="M89" s="4"/>
      <c r="N89" s="4"/>
      <c r="O89" s="4"/>
      <c r="P89" s="10"/>
      <c r="Q89" s="10"/>
      <c r="R89" s="10"/>
      <c r="S89" s="10"/>
      <c r="T89" s="5"/>
      <c r="U89" s="4"/>
      <c r="V89" s="4"/>
      <c r="W89" s="8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5"/>
      <c r="BR89" s="6"/>
      <c r="BS89" s="6"/>
      <c r="BT89" s="7"/>
      <c r="BU89" s="7"/>
      <c r="BV89" s="4"/>
      <c r="BW89" s="4"/>
      <c r="BX89" s="7"/>
      <c r="BY89" s="4"/>
      <c r="BZ89" s="8"/>
      <c r="CA89" s="5"/>
      <c r="CB89" s="5"/>
      <c r="CC89" s="4"/>
    </row>
    <row r="90" spans="1:81" ht="15" customHeight="1" x14ac:dyDescent="0.15">
      <c r="A90" s="59" t="s">
        <v>394</v>
      </c>
      <c r="B90" s="4" t="s">
        <v>70</v>
      </c>
      <c r="C90" s="15">
        <v>50000</v>
      </c>
      <c r="D90" s="38">
        <f>SUM($C$2:C90)</f>
        <v>3429000</v>
      </c>
      <c r="E90" s="20">
        <v>4</v>
      </c>
      <c r="F90" s="15"/>
      <c r="G90" s="40"/>
      <c r="H90" s="38"/>
      <c r="I90" s="4">
        <v>2013</v>
      </c>
      <c r="J90" s="50" t="s">
        <v>68</v>
      </c>
      <c r="K90" s="1"/>
      <c r="L90" s="4"/>
      <c r="M90" s="4"/>
      <c r="N90" s="4"/>
      <c r="O90" s="1"/>
      <c r="P90" s="10"/>
      <c r="Q90" s="10"/>
      <c r="R90" s="10"/>
      <c r="S90" s="10"/>
      <c r="T90" s="2"/>
      <c r="U90" s="1"/>
      <c r="V90" s="1"/>
      <c r="W90" s="3"/>
      <c r="X90" s="1"/>
      <c r="Y90" s="1"/>
      <c r="Z90" s="1"/>
      <c r="AA90" s="1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5"/>
      <c r="BR90" s="6"/>
      <c r="BS90" s="6"/>
      <c r="BT90" s="7"/>
      <c r="BU90" s="7"/>
      <c r="BV90" s="4"/>
      <c r="BW90" s="4"/>
      <c r="BX90" s="7"/>
      <c r="BY90" s="4"/>
      <c r="BZ90" s="8"/>
      <c r="CA90" s="5"/>
      <c r="CB90" s="5"/>
      <c r="CC90" s="4"/>
    </row>
    <row r="91" spans="1:81" ht="15" customHeight="1" x14ac:dyDescent="0.15">
      <c r="A91" s="59" t="s">
        <v>395</v>
      </c>
      <c r="B91" s="4" t="s">
        <v>70</v>
      </c>
      <c r="C91" s="52">
        <v>49000</v>
      </c>
      <c r="D91" s="38">
        <f>SUM($C$2:C91)</f>
        <v>3478000</v>
      </c>
      <c r="E91" s="54">
        <v>0</v>
      </c>
      <c r="F91" s="15"/>
      <c r="G91" s="40"/>
      <c r="H91" s="38"/>
      <c r="I91" s="4">
        <v>923</v>
      </c>
      <c r="J91" s="50" t="s">
        <v>68</v>
      </c>
      <c r="K91" s="4"/>
      <c r="L91" s="4"/>
      <c r="M91" s="4"/>
      <c r="N91" s="4"/>
      <c r="O91" s="4"/>
      <c r="P91" s="10"/>
      <c r="Q91" s="10"/>
      <c r="R91" s="10"/>
      <c r="S91" s="10"/>
      <c r="T91" s="5"/>
      <c r="U91" s="4"/>
      <c r="V91" s="4"/>
      <c r="W91" s="8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5"/>
      <c r="BR91" s="6"/>
      <c r="BS91" s="6"/>
      <c r="BT91" s="7"/>
      <c r="BU91" s="7"/>
      <c r="BV91" s="4"/>
      <c r="BW91" s="4"/>
      <c r="BX91" s="7"/>
      <c r="BY91" s="4"/>
      <c r="BZ91" s="8"/>
      <c r="CC91" s="4"/>
    </row>
    <row r="92" spans="1:81" ht="15" customHeight="1" x14ac:dyDescent="0.15">
      <c r="A92" s="26"/>
    </row>
    <row r="94" spans="1:81" ht="15" customHeight="1" x14ac:dyDescent="0.15">
      <c r="B94" s="21" t="s">
        <v>99</v>
      </c>
      <c r="C94" s="37">
        <f>SUM(C2:C91)</f>
        <v>3478000</v>
      </c>
      <c r="F94" s="23" t="s">
        <v>101</v>
      </c>
      <c r="G94" s="37">
        <f>SUM(G2:G91)</f>
        <v>1990000</v>
      </c>
    </row>
    <row r="95" spans="1:81" ht="15" customHeight="1" x14ac:dyDescent="0.15">
      <c r="B95" s="22" t="s">
        <v>100</v>
      </c>
      <c r="C95" s="37">
        <f>1500000+59000+382000+49000</f>
        <v>1990000</v>
      </c>
      <c r="F95" s="23" t="s">
        <v>102</v>
      </c>
      <c r="G95" s="37">
        <f>C95-G94</f>
        <v>0</v>
      </c>
    </row>
  </sheetData>
  <sheetProtection formatCells="0" formatColumns="0" formatRows="0" insertColumns="0" insertRows="0" insertHyperlinks="0" deleteColumns="0" deleteRows="0" sort="0" autoFilter="0" pivotTables="0"/>
  <autoFilter ref="A1:CH91" xr:uid="{D563CB9F-D9A1-4186-A5C9-2D2F144E3C01}">
    <sortState xmlns:xlrd2="http://schemas.microsoft.com/office/spreadsheetml/2017/richdata2" ref="A2:CC91">
      <sortCondition descending="1" ref="E1:E91"/>
    </sortState>
  </autoFilter>
  <sortState xmlns:xlrd2="http://schemas.microsoft.com/office/spreadsheetml/2017/richdata2" ref="A2:CC91">
    <sortCondition descending="1" ref="E2:E91"/>
    <sortCondition ref="A2:A91"/>
  </sortState>
  <phoneticPr fontId="11" type="noConversion"/>
  <conditionalFormatting sqref="F1">
    <cfRule type="cellIs" dxfId="29" priority="13" operator="equal">
      <formula>"R"</formula>
    </cfRule>
    <cfRule type="cellIs" dxfId="28" priority="14" operator="equal">
      <formula>"Z"</formula>
    </cfRule>
  </conditionalFormatting>
  <conditionalFormatting sqref="C94">
    <cfRule type="cellIs" dxfId="27" priority="10" stopIfTrue="1" operator="equal">
      <formula>$C$95</formula>
    </cfRule>
    <cfRule type="cellIs" dxfId="26" priority="11" stopIfTrue="1" operator="lessThan">
      <formula>$C$95</formula>
    </cfRule>
    <cfRule type="cellIs" dxfId="25" priority="12" stopIfTrue="1" operator="greaterThan">
      <formula>$C$95</formula>
    </cfRule>
  </conditionalFormatting>
  <conditionalFormatting sqref="D2:D91">
    <cfRule type="cellIs" dxfId="24" priority="7" stopIfTrue="1" operator="lessThan">
      <formula>$C$95</formula>
    </cfRule>
    <cfRule type="cellIs" dxfId="23" priority="8" stopIfTrue="1" operator="equal">
      <formula>$C$95</formula>
    </cfRule>
    <cfRule type="cellIs" dxfId="22" priority="9" stopIfTrue="1" operator="greaterThan">
      <formula>$C$95</formula>
    </cfRule>
  </conditionalFormatting>
  <conditionalFormatting sqref="H2:H91">
    <cfRule type="cellIs" dxfId="21" priority="4" stopIfTrue="1" operator="lessThan">
      <formula>$C$95</formula>
    </cfRule>
    <cfRule type="cellIs" dxfId="20" priority="5" stopIfTrue="1" operator="equal">
      <formula>$C$95</formula>
    </cfRule>
    <cfRule type="cellIs" dxfId="19" priority="6" stopIfTrue="1" operator="greaterThan">
      <formula>$C$95</formula>
    </cfRule>
  </conditionalFormatting>
  <conditionalFormatting sqref="G94">
    <cfRule type="cellIs" dxfId="18" priority="1" stopIfTrue="1" operator="equal">
      <formula>$C$95</formula>
    </cfRule>
    <cfRule type="cellIs" dxfId="17" priority="2" stopIfTrue="1" operator="lessThan">
      <formula>$C$95</formula>
    </cfRule>
    <cfRule type="cellIs" dxfId="16" priority="3" stopIfTrue="1" operator="greaterThan">
      <formula>$C$95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BC936-1C77-4903-9758-E87A3F54EC5F}">
  <dimension ref="A1:CC18"/>
  <sheetViews>
    <sheetView zoomScale="130" zoomScaleNormal="130" workbookViewId="0">
      <pane ySplit="1" topLeftCell="A2" activePane="bottomLeft" state="frozen"/>
      <selection pane="bottomLeft" activeCell="A2" sqref="A2"/>
    </sheetView>
  </sheetViews>
  <sheetFormatPr defaultRowHeight="15" customHeight="1" x14ac:dyDescent="0.15"/>
  <cols>
    <col min="1" max="1" width="49" bestFit="1" customWidth="1"/>
    <col min="2" max="2" width="14.5703125" customWidth="1"/>
    <col min="3" max="3" width="15.7109375" style="16" bestFit="1" customWidth="1"/>
    <col min="4" max="4" width="15.7109375" style="16" customWidth="1"/>
    <col min="5" max="5" width="9" style="11" customWidth="1"/>
    <col min="6" max="6" width="13.5703125" style="11" bestFit="1" customWidth="1"/>
    <col min="7" max="8" width="15.7109375" style="16" customWidth="1"/>
    <col min="9" max="9" width="10.7109375" customWidth="1"/>
    <col min="10" max="10" width="11.28515625" style="11" customWidth="1"/>
    <col min="11" max="11" width="8.7109375" style="47" customWidth="1"/>
    <col min="12" max="15" width="20" customWidth="1"/>
    <col min="16" max="16" width="30" customWidth="1"/>
    <col min="17" max="17" width="20" customWidth="1"/>
    <col min="18" max="18" width="9.140625" bestFit="1" customWidth="1"/>
    <col min="19" max="19" width="20" customWidth="1"/>
    <col min="20" max="20" width="15.140625" style="11" customWidth="1"/>
    <col min="21" max="21" width="10" customWidth="1"/>
    <col min="22" max="23" width="20" customWidth="1"/>
    <col min="24" max="24" width="10" customWidth="1"/>
    <col min="25" max="46" width="20" customWidth="1"/>
    <col min="47" max="47" width="10" customWidth="1"/>
    <col min="48" max="68" width="20" customWidth="1"/>
    <col min="69" max="69" width="10" customWidth="1"/>
    <col min="70" max="71" width="20" customWidth="1"/>
    <col min="72" max="73" width="10" customWidth="1"/>
    <col min="74" max="75" width="20" customWidth="1"/>
    <col min="76" max="76" width="10" customWidth="1"/>
    <col min="77" max="77" width="20" customWidth="1"/>
    <col min="78" max="80" width="10" customWidth="1"/>
    <col min="81" max="81" width="20" customWidth="1"/>
  </cols>
  <sheetData>
    <row r="1" spans="1:81" s="9" customFormat="1" ht="37.5" customHeight="1" x14ac:dyDescent="0.15">
      <c r="A1" s="12" t="s">
        <v>7</v>
      </c>
      <c r="B1" s="12" t="s">
        <v>91</v>
      </c>
      <c r="C1" s="14" t="s">
        <v>4</v>
      </c>
      <c r="D1" s="17" t="s">
        <v>94</v>
      </c>
      <c r="E1" s="12" t="s">
        <v>106</v>
      </c>
      <c r="F1" s="18" t="s">
        <v>95</v>
      </c>
      <c r="G1" s="19" t="s">
        <v>96</v>
      </c>
      <c r="H1" s="19" t="s">
        <v>97</v>
      </c>
      <c r="I1" s="12" t="s">
        <v>92</v>
      </c>
      <c r="J1" s="12" t="s">
        <v>80</v>
      </c>
      <c r="K1" s="12" t="s">
        <v>123</v>
      </c>
      <c r="L1" s="12" t="s">
        <v>90</v>
      </c>
      <c r="M1" s="12" t="s">
        <v>1</v>
      </c>
      <c r="N1" s="12" t="s">
        <v>93</v>
      </c>
      <c r="O1" s="12" t="s">
        <v>47</v>
      </c>
      <c r="P1" s="12" t="s">
        <v>48</v>
      </c>
      <c r="Q1" s="12" t="s">
        <v>76</v>
      </c>
      <c r="S1" s="12" t="s">
        <v>82</v>
      </c>
      <c r="T1" s="12" t="s">
        <v>81</v>
      </c>
      <c r="U1" s="12" t="s">
        <v>2</v>
      </c>
      <c r="V1" s="12" t="s">
        <v>0</v>
      </c>
      <c r="W1" s="12" t="s">
        <v>3</v>
      </c>
      <c r="X1" s="12" t="s">
        <v>5</v>
      </c>
      <c r="Y1" s="12" t="s">
        <v>8</v>
      </c>
      <c r="Z1" s="12" t="s">
        <v>9</v>
      </c>
      <c r="AA1" s="12" t="s">
        <v>10</v>
      </c>
      <c r="AB1" s="12" t="s">
        <v>11</v>
      </c>
      <c r="AC1" s="12" t="s">
        <v>12</v>
      </c>
      <c r="AD1" s="12" t="s">
        <v>13</v>
      </c>
      <c r="AE1" s="12" t="s">
        <v>14</v>
      </c>
      <c r="AF1" s="12" t="s">
        <v>15</v>
      </c>
      <c r="AG1" s="12" t="s">
        <v>16</v>
      </c>
      <c r="AH1" s="12" t="s">
        <v>17</v>
      </c>
      <c r="AI1" s="12" t="s">
        <v>18</v>
      </c>
      <c r="AJ1" s="12" t="s">
        <v>19</v>
      </c>
      <c r="AK1" s="12" t="s">
        <v>20</v>
      </c>
      <c r="AL1" s="12" t="s">
        <v>21</v>
      </c>
      <c r="AM1" s="12" t="s">
        <v>22</v>
      </c>
      <c r="AN1" s="12" t="s">
        <v>23</v>
      </c>
      <c r="AO1" s="12" t="s">
        <v>24</v>
      </c>
      <c r="AP1" s="12" t="s">
        <v>25</v>
      </c>
      <c r="AQ1" s="12" t="s">
        <v>26</v>
      </c>
      <c r="AR1" s="12" t="s">
        <v>27</v>
      </c>
      <c r="AS1" s="12" t="s">
        <v>28</v>
      </c>
      <c r="AT1" s="12" t="s">
        <v>29</v>
      </c>
      <c r="AU1" s="12" t="s">
        <v>30</v>
      </c>
      <c r="AV1" s="12" t="s">
        <v>31</v>
      </c>
      <c r="AW1" s="12" t="s">
        <v>32</v>
      </c>
      <c r="AX1" s="12" t="s">
        <v>33</v>
      </c>
      <c r="AY1" s="12" t="s">
        <v>34</v>
      </c>
      <c r="AZ1" s="12" t="s">
        <v>35</v>
      </c>
      <c r="BA1" s="12" t="s">
        <v>36</v>
      </c>
      <c r="BB1" s="12" t="s">
        <v>37</v>
      </c>
      <c r="BC1" s="12" t="s">
        <v>38</v>
      </c>
      <c r="BD1" s="12" t="s">
        <v>39</v>
      </c>
      <c r="BE1" s="12" t="s">
        <v>40</v>
      </c>
      <c r="BF1" s="12" t="s">
        <v>41</v>
      </c>
      <c r="BG1" s="12" t="s">
        <v>42</v>
      </c>
      <c r="BH1" s="12" t="s">
        <v>43</v>
      </c>
      <c r="BI1" s="12" t="s">
        <v>44</v>
      </c>
      <c r="BJ1" s="12" t="s">
        <v>45</v>
      </c>
      <c r="BK1" s="12" t="s">
        <v>46</v>
      </c>
      <c r="BL1" s="12" t="s">
        <v>49</v>
      </c>
      <c r="BM1" s="12" t="s">
        <v>50</v>
      </c>
      <c r="BN1" s="12" t="s">
        <v>51</v>
      </c>
      <c r="BO1" s="12" t="s">
        <v>52</v>
      </c>
      <c r="BP1" s="12" t="s">
        <v>53</v>
      </c>
      <c r="BQ1" s="12" t="s">
        <v>54</v>
      </c>
      <c r="BR1" s="12" t="s">
        <v>55</v>
      </c>
      <c r="BS1" s="12" t="s">
        <v>56</v>
      </c>
      <c r="BT1" s="12" t="s">
        <v>57</v>
      </c>
      <c r="BU1" s="12" t="s">
        <v>58</v>
      </c>
      <c r="BV1" s="12" t="s">
        <v>59</v>
      </c>
      <c r="BW1" s="12" t="s">
        <v>60</v>
      </c>
      <c r="BX1" s="12" t="s">
        <v>61</v>
      </c>
      <c r="BY1" s="12" t="s">
        <v>62</v>
      </c>
      <c r="BZ1" s="12" t="s">
        <v>63</v>
      </c>
      <c r="CA1" s="12" t="s">
        <v>64</v>
      </c>
      <c r="CB1" s="12" t="s">
        <v>65</v>
      </c>
      <c r="CC1" s="12" t="s">
        <v>66</v>
      </c>
    </row>
    <row r="2" spans="1:81" ht="15" customHeight="1" x14ac:dyDescent="0.15">
      <c r="A2" s="59" t="s">
        <v>290</v>
      </c>
      <c r="B2" s="4" t="s">
        <v>70</v>
      </c>
      <c r="C2" s="16">
        <v>240000</v>
      </c>
      <c r="D2" s="41">
        <f>SUM($C$2:C2)</f>
        <v>240000</v>
      </c>
      <c r="E2" s="20">
        <v>15</v>
      </c>
      <c r="F2" s="16">
        <f>C2</f>
        <v>240000</v>
      </c>
      <c r="G2" s="16">
        <f>FLOOR(F2,1000)</f>
        <v>240000</v>
      </c>
      <c r="H2" s="41">
        <f>SUM($G$2:G2)</f>
        <v>240000</v>
      </c>
      <c r="I2" s="4">
        <v>11105</v>
      </c>
      <c r="J2" s="50" t="s">
        <v>68</v>
      </c>
      <c r="K2" s="48"/>
      <c r="L2" s="4"/>
      <c r="M2" s="4"/>
      <c r="N2" s="4"/>
      <c r="O2" s="4"/>
      <c r="P2" s="4"/>
      <c r="Q2" s="4"/>
      <c r="S2" s="4"/>
      <c r="T2" s="10"/>
      <c r="U2" s="5"/>
      <c r="V2" s="4"/>
      <c r="W2" s="4"/>
      <c r="X2" s="8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5"/>
      <c r="BR2" s="6"/>
      <c r="BS2" s="6"/>
      <c r="BT2" s="7"/>
      <c r="BU2" s="7"/>
      <c r="BV2" s="4"/>
      <c r="BW2" s="4"/>
      <c r="BX2" s="7"/>
      <c r="BY2" s="4"/>
      <c r="BZ2" s="8"/>
      <c r="CA2" s="5"/>
      <c r="CB2" s="5"/>
      <c r="CC2" s="4"/>
    </row>
    <row r="3" spans="1:81" ht="15" customHeight="1" x14ac:dyDescent="0.15">
      <c r="A3" s="59" t="s">
        <v>291</v>
      </c>
      <c r="B3" s="4" t="s">
        <v>70</v>
      </c>
      <c r="C3" s="16">
        <v>250000</v>
      </c>
      <c r="D3" s="41">
        <f>SUM($C$2:C3)</f>
        <v>490000</v>
      </c>
      <c r="E3" s="20">
        <v>15</v>
      </c>
      <c r="F3" s="16">
        <f t="shared" ref="F3:F8" si="0">C3</f>
        <v>250000</v>
      </c>
      <c r="G3" s="16">
        <f t="shared" ref="G3:G14" si="1">FLOOR(F3,1000)</f>
        <v>250000</v>
      </c>
      <c r="H3" s="41">
        <f>SUM($G$2:G3)</f>
        <v>490000</v>
      </c>
      <c r="I3" s="4">
        <v>24385</v>
      </c>
      <c r="J3" s="50" t="s">
        <v>68</v>
      </c>
      <c r="K3" s="48"/>
      <c r="L3" s="4"/>
      <c r="M3" s="4"/>
      <c r="N3" s="4"/>
      <c r="O3" s="4"/>
      <c r="P3" s="4"/>
      <c r="Q3" s="4"/>
      <c r="S3" s="4"/>
      <c r="T3" s="10"/>
      <c r="U3" s="5"/>
      <c r="V3" s="4"/>
      <c r="W3" s="4"/>
      <c r="X3" s="8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5"/>
      <c r="BR3" s="6"/>
      <c r="BS3" s="6"/>
      <c r="BT3" s="7"/>
      <c r="BU3" s="7"/>
      <c r="BV3" s="4"/>
      <c r="BW3" s="4"/>
      <c r="BX3" s="7"/>
      <c r="BY3" s="4"/>
      <c r="BZ3" s="8"/>
      <c r="CA3" s="5"/>
      <c r="CB3" s="5"/>
      <c r="CC3" s="4"/>
    </row>
    <row r="4" spans="1:81" ht="15" customHeight="1" x14ac:dyDescent="0.15">
      <c r="A4" s="59" t="s">
        <v>292</v>
      </c>
      <c r="B4" s="4" t="s">
        <v>67</v>
      </c>
      <c r="C4" s="16">
        <v>150000</v>
      </c>
      <c r="D4" s="41">
        <f>SUM($C$2:C4)</f>
        <v>640000</v>
      </c>
      <c r="E4" s="20">
        <v>15</v>
      </c>
      <c r="F4" s="16">
        <f t="shared" si="0"/>
        <v>150000</v>
      </c>
      <c r="G4" s="16">
        <f t="shared" si="1"/>
        <v>150000</v>
      </c>
      <c r="H4" s="41">
        <f>SUM($G$2:G4)</f>
        <v>640000</v>
      </c>
      <c r="I4" s="4">
        <v>5974</v>
      </c>
      <c r="J4" s="50" t="s">
        <v>69</v>
      </c>
      <c r="K4" s="48"/>
      <c r="L4" s="4"/>
      <c r="M4" s="4"/>
      <c r="N4" s="4"/>
      <c r="O4" s="4"/>
      <c r="P4" s="4"/>
      <c r="Q4" s="4"/>
      <c r="S4" s="4"/>
      <c r="T4" s="10"/>
      <c r="U4" s="5"/>
      <c r="V4" s="4"/>
      <c r="W4" s="4"/>
      <c r="X4" s="8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5"/>
      <c r="BR4" s="6"/>
      <c r="BS4" s="6"/>
      <c r="BT4" s="7"/>
      <c r="BU4" s="7"/>
      <c r="BV4" s="4"/>
      <c r="BW4" s="4"/>
      <c r="BX4" s="7"/>
      <c r="BY4" s="4"/>
      <c r="BZ4" s="8"/>
      <c r="CC4" s="4"/>
    </row>
    <row r="5" spans="1:81" ht="15" customHeight="1" x14ac:dyDescent="0.15">
      <c r="A5" s="59" t="s">
        <v>293</v>
      </c>
      <c r="B5" s="4" t="s">
        <v>74</v>
      </c>
      <c r="C5" s="16">
        <v>242000</v>
      </c>
      <c r="D5" s="41">
        <f>SUM($C$2:C5)</f>
        <v>882000</v>
      </c>
      <c r="E5" s="20">
        <v>14</v>
      </c>
      <c r="F5" s="16">
        <f t="shared" si="0"/>
        <v>242000</v>
      </c>
      <c r="G5" s="16">
        <f t="shared" si="1"/>
        <v>242000</v>
      </c>
      <c r="H5" s="41">
        <f>SUM($G$2:G5)</f>
        <v>882000</v>
      </c>
      <c r="I5" s="4">
        <v>769</v>
      </c>
      <c r="J5" s="50" t="s">
        <v>69</v>
      </c>
      <c r="K5" s="48"/>
      <c r="L5" s="4"/>
      <c r="M5" s="4"/>
      <c r="N5" s="4"/>
      <c r="O5" s="4"/>
      <c r="P5" s="4"/>
      <c r="Q5" s="4"/>
      <c r="S5" s="4"/>
      <c r="T5" s="10"/>
      <c r="U5" s="5"/>
      <c r="V5" s="4"/>
      <c r="W5" s="4"/>
      <c r="X5" s="8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5"/>
      <c r="BR5" s="6"/>
      <c r="BS5" s="6"/>
      <c r="BT5" s="7"/>
      <c r="BU5" s="7"/>
      <c r="BV5" s="4"/>
      <c r="BW5" s="4"/>
      <c r="BX5" s="7"/>
      <c r="BY5" s="4"/>
      <c r="BZ5" s="8"/>
      <c r="CA5" s="5"/>
      <c r="CB5" s="5"/>
      <c r="CC5" s="4"/>
    </row>
    <row r="6" spans="1:81" ht="15" customHeight="1" x14ac:dyDescent="0.15">
      <c r="A6" s="59" t="s">
        <v>294</v>
      </c>
      <c r="B6" s="4" t="s">
        <v>70</v>
      </c>
      <c r="C6" s="15">
        <v>38000</v>
      </c>
      <c r="D6" s="41">
        <f>SUM($C$2:C6)</f>
        <v>920000</v>
      </c>
      <c r="E6" s="20">
        <v>14</v>
      </c>
      <c r="F6" s="16">
        <f t="shared" si="0"/>
        <v>38000</v>
      </c>
      <c r="G6" s="16">
        <f t="shared" si="1"/>
        <v>38000</v>
      </c>
      <c r="H6" s="41">
        <f>SUM($G$2:G6)</f>
        <v>920000</v>
      </c>
      <c r="I6" s="4">
        <v>24385</v>
      </c>
      <c r="J6" s="50" t="s">
        <v>68</v>
      </c>
      <c r="K6" s="48"/>
      <c r="L6" s="1"/>
      <c r="M6" s="1"/>
      <c r="N6" s="4"/>
      <c r="O6" s="4"/>
      <c r="P6" s="4"/>
      <c r="Q6" s="1"/>
      <c r="S6" s="4"/>
      <c r="T6" s="10"/>
      <c r="U6" s="2"/>
      <c r="V6" s="1"/>
      <c r="W6" s="1"/>
      <c r="X6" s="3"/>
      <c r="Y6" s="1"/>
      <c r="Z6" s="1"/>
      <c r="AA6" s="1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5"/>
      <c r="BR6" s="6"/>
      <c r="BS6" s="6"/>
      <c r="BT6" s="7"/>
      <c r="BU6" s="7"/>
      <c r="BV6" s="4"/>
      <c r="BW6" s="4"/>
      <c r="BX6" s="7"/>
      <c r="BY6" s="4"/>
      <c r="BZ6" s="8"/>
      <c r="CA6" s="5"/>
      <c r="CB6" s="5"/>
      <c r="CC6" s="4"/>
    </row>
    <row r="7" spans="1:81" ht="15" customHeight="1" x14ac:dyDescent="0.15">
      <c r="A7" s="59" t="s">
        <v>295</v>
      </c>
      <c r="B7" s="4" t="s">
        <v>72</v>
      </c>
      <c r="C7" s="16">
        <v>70000</v>
      </c>
      <c r="D7" s="41">
        <f>SUM($C$2:C7)</f>
        <v>990000</v>
      </c>
      <c r="E7" s="20">
        <v>13</v>
      </c>
      <c r="F7" s="16">
        <f t="shared" si="0"/>
        <v>70000</v>
      </c>
      <c r="G7" s="16">
        <f t="shared" si="1"/>
        <v>70000</v>
      </c>
      <c r="H7" s="41">
        <f>SUM($G$2:G7)</f>
        <v>990000</v>
      </c>
      <c r="I7" s="4">
        <v>3823</v>
      </c>
      <c r="J7" s="50" t="s">
        <v>69</v>
      </c>
      <c r="K7" s="48"/>
      <c r="L7" s="4"/>
      <c r="M7" s="4"/>
      <c r="N7" s="4"/>
      <c r="O7" s="4"/>
      <c r="P7" s="4"/>
      <c r="Q7" s="4"/>
      <c r="S7" s="4"/>
      <c r="T7" s="10"/>
      <c r="U7" s="5"/>
      <c r="V7" s="4"/>
      <c r="W7" s="4"/>
      <c r="X7" s="8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5"/>
      <c r="BR7" s="6"/>
      <c r="BS7" s="6"/>
      <c r="BT7" s="7"/>
      <c r="BU7" s="7"/>
      <c r="BV7" s="4"/>
      <c r="BW7" s="4"/>
      <c r="BX7" s="7"/>
      <c r="BY7" s="4"/>
      <c r="BZ7" s="8"/>
      <c r="CC7" s="4"/>
    </row>
    <row r="8" spans="1:81" ht="15" customHeight="1" x14ac:dyDescent="0.15">
      <c r="A8" s="59" t="s">
        <v>296</v>
      </c>
      <c r="B8" s="4" t="s">
        <v>67</v>
      </c>
      <c r="C8" s="16">
        <v>242000</v>
      </c>
      <c r="D8" s="41">
        <f>SUM($C$2:C8)</f>
        <v>1232000</v>
      </c>
      <c r="E8" s="20">
        <v>13</v>
      </c>
      <c r="F8" s="16">
        <f t="shared" si="0"/>
        <v>242000</v>
      </c>
      <c r="G8" s="16">
        <f t="shared" si="1"/>
        <v>242000</v>
      </c>
      <c r="H8" s="41">
        <f>SUM($G$2:G8)</f>
        <v>1232000</v>
      </c>
      <c r="I8" s="4">
        <v>3710</v>
      </c>
      <c r="J8" s="50" t="s">
        <v>69</v>
      </c>
      <c r="K8" s="48"/>
      <c r="L8" s="4"/>
      <c r="M8" s="4"/>
      <c r="N8" s="4"/>
      <c r="O8" s="4"/>
      <c r="P8" s="4"/>
      <c r="Q8" s="4"/>
      <c r="S8" s="4"/>
      <c r="T8" s="10"/>
      <c r="U8" s="5"/>
      <c r="V8" s="4"/>
      <c r="W8" s="4"/>
      <c r="X8" s="8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5"/>
      <c r="BR8" s="6"/>
      <c r="BS8" s="6"/>
      <c r="BT8" s="7"/>
      <c r="BU8" s="7"/>
      <c r="BV8" s="4"/>
      <c r="BW8" s="4"/>
      <c r="BX8" s="7"/>
      <c r="BY8" s="4"/>
      <c r="BZ8" s="8"/>
      <c r="CA8" s="5"/>
      <c r="CB8" s="5"/>
      <c r="CC8" s="4"/>
    </row>
    <row r="9" spans="1:81" ht="15" customHeight="1" x14ac:dyDescent="0.15">
      <c r="A9" s="59" t="s">
        <v>297</v>
      </c>
      <c r="B9" s="4" t="s">
        <v>70</v>
      </c>
      <c r="C9" s="16">
        <v>205000</v>
      </c>
      <c r="D9" s="41">
        <f>SUM($C$2:C9)</f>
        <v>1437000</v>
      </c>
      <c r="E9" s="20">
        <v>12</v>
      </c>
      <c r="F9" s="16">
        <f>C9*0.9</f>
        <v>184500</v>
      </c>
      <c r="G9" s="16">
        <f t="shared" si="1"/>
        <v>184000</v>
      </c>
      <c r="H9" s="41">
        <f>SUM($G$2:G9)</f>
        <v>1416000</v>
      </c>
      <c r="I9" s="4">
        <v>654</v>
      </c>
      <c r="J9" s="50" t="s">
        <v>68</v>
      </c>
      <c r="K9" s="48"/>
      <c r="L9" s="4"/>
      <c r="M9" s="4"/>
      <c r="N9" s="4"/>
      <c r="O9" s="4"/>
      <c r="P9" s="4"/>
      <c r="Q9" s="4"/>
      <c r="S9" s="4"/>
      <c r="T9" s="10"/>
      <c r="U9" s="5"/>
      <c r="V9" s="4"/>
      <c r="W9" s="4"/>
      <c r="X9" s="8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5"/>
      <c r="BR9" s="6"/>
      <c r="BS9" s="6"/>
      <c r="BT9" s="7"/>
      <c r="BU9" s="7"/>
      <c r="BV9" s="4"/>
      <c r="BW9" s="4"/>
      <c r="BX9" s="7"/>
      <c r="BY9" s="4"/>
      <c r="BZ9" s="8"/>
      <c r="CA9" s="5"/>
      <c r="CB9" s="5"/>
      <c r="CC9" s="4"/>
    </row>
    <row r="10" spans="1:81" ht="15" customHeight="1" x14ac:dyDescent="0.15">
      <c r="A10" s="59" t="s">
        <v>298</v>
      </c>
      <c r="B10" s="4" t="s">
        <v>75</v>
      </c>
      <c r="C10" s="16">
        <v>250000</v>
      </c>
      <c r="D10" s="41">
        <f>SUM($C$2:C10)</f>
        <v>1687000</v>
      </c>
      <c r="E10" s="20">
        <v>12</v>
      </c>
      <c r="F10" s="16">
        <f t="shared" ref="F10:F14" si="2">C10*0.9</f>
        <v>225000</v>
      </c>
      <c r="G10" s="16">
        <f t="shared" si="1"/>
        <v>225000</v>
      </c>
      <c r="H10" s="41">
        <f>SUM($G$2:G10)</f>
        <v>1641000</v>
      </c>
      <c r="I10" s="4">
        <v>382405</v>
      </c>
      <c r="J10" s="50" t="s">
        <v>69</v>
      </c>
      <c r="K10" s="48"/>
      <c r="L10" s="4"/>
      <c r="M10" s="4"/>
      <c r="N10" s="4"/>
      <c r="O10" s="4"/>
      <c r="P10" s="4"/>
      <c r="Q10" s="4"/>
      <c r="S10" s="4"/>
      <c r="T10" s="10"/>
      <c r="U10" s="5"/>
      <c r="V10" s="4"/>
      <c r="W10" s="4"/>
      <c r="X10" s="8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5"/>
      <c r="BR10" s="6"/>
      <c r="BS10" s="6"/>
      <c r="BT10" s="7"/>
      <c r="BU10" s="7"/>
      <c r="BV10" s="4"/>
      <c r="BW10" s="4"/>
      <c r="BX10" s="7"/>
      <c r="BY10" s="4"/>
      <c r="BZ10" s="8"/>
      <c r="CA10" s="5"/>
      <c r="CB10" s="5"/>
      <c r="CC10" s="4"/>
    </row>
    <row r="11" spans="1:81" ht="15" customHeight="1" x14ac:dyDescent="0.15">
      <c r="A11" s="59" t="s">
        <v>299</v>
      </c>
      <c r="B11" s="4" t="s">
        <v>72</v>
      </c>
      <c r="C11" s="16">
        <v>250000</v>
      </c>
      <c r="D11" s="41">
        <f>SUM($C$2:C11)</f>
        <v>1937000</v>
      </c>
      <c r="E11" s="20">
        <v>12</v>
      </c>
      <c r="F11" s="16">
        <f t="shared" si="2"/>
        <v>225000</v>
      </c>
      <c r="G11" s="16">
        <f t="shared" si="1"/>
        <v>225000</v>
      </c>
      <c r="H11" s="41">
        <f>SUM($G$2:G11)</f>
        <v>1866000</v>
      </c>
      <c r="I11" s="4">
        <v>9854</v>
      </c>
      <c r="J11" s="50" t="s">
        <v>69</v>
      </c>
      <c r="K11" s="48"/>
      <c r="L11" s="4"/>
      <c r="M11" s="4"/>
      <c r="N11" s="4"/>
      <c r="O11" s="4"/>
      <c r="P11" s="4"/>
      <c r="Q11" s="4"/>
      <c r="S11" s="4"/>
      <c r="T11" s="10"/>
      <c r="U11" s="5"/>
      <c r="V11" s="4"/>
      <c r="W11" s="4"/>
      <c r="X11" s="8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5"/>
      <c r="BR11" s="6"/>
      <c r="BS11" s="6"/>
      <c r="BT11" s="7"/>
      <c r="BU11" s="7"/>
      <c r="BV11" s="4"/>
      <c r="BW11" s="4"/>
      <c r="BX11" s="7"/>
      <c r="BY11" s="4"/>
      <c r="BZ11" s="8"/>
      <c r="CA11" s="5"/>
      <c r="CB11" s="5"/>
      <c r="CC11" s="4"/>
    </row>
    <row r="12" spans="1:81" ht="15" customHeight="1" x14ac:dyDescent="0.15">
      <c r="A12" s="59" t="s">
        <v>300</v>
      </c>
      <c r="B12" s="4" t="s">
        <v>73</v>
      </c>
      <c r="C12" s="16">
        <v>250000</v>
      </c>
      <c r="D12" s="41">
        <f>SUM($C$2:C12)</f>
        <v>2187000</v>
      </c>
      <c r="E12" s="20">
        <v>12</v>
      </c>
      <c r="F12" s="16">
        <f t="shared" si="2"/>
        <v>225000</v>
      </c>
      <c r="G12" s="16">
        <f t="shared" si="1"/>
        <v>225000</v>
      </c>
      <c r="H12" s="41">
        <f>SUM($G$2:G12)</f>
        <v>2091000</v>
      </c>
      <c r="I12" s="4">
        <v>11726</v>
      </c>
      <c r="J12" s="50" t="s">
        <v>69</v>
      </c>
      <c r="K12" s="48"/>
      <c r="L12" s="4"/>
      <c r="M12" s="4"/>
      <c r="N12" s="4"/>
      <c r="O12" s="4"/>
      <c r="P12" s="4"/>
      <c r="Q12" s="4"/>
      <c r="S12" s="4"/>
      <c r="T12" s="10"/>
      <c r="U12" s="5"/>
      <c r="V12" s="4"/>
      <c r="W12" s="4"/>
      <c r="X12" s="8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5"/>
      <c r="BR12" s="6"/>
      <c r="BS12" s="6"/>
      <c r="BT12" s="7"/>
      <c r="BU12" s="7"/>
      <c r="BV12" s="4"/>
      <c r="BW12" s="4"/>
      <c r="BX12" s="7"/>
      <c r="BY12" s="4"/>
      <c r="BZ12" s="8"/>
      <c r="CC12" s="4"/>
    </row>
    <row r="13" spans="1:81" ht="15" customHeight="1" x14ac:dyDescent="0.15">
      <c r="A13" s="59" t="s">
        <v>301</v>
      </c>
      <c r="B13" s="4" t="s">
        <v>71</v>
      </c>
      <c r="C13" s="16">
        <v>250000</v>
      </c>
      <c r="D13" s="41">
        <f>SUM($C$2:C13)</f>
        <v>2437000</v>
      </c>
      <c r="E13" s="20">
        <v>12</v>
      </c>
      <c r="F13" s="16">
        <f t="shared" si="2"/>
        <v>225000</v>
      </c>
      <c r="G13" s="16">
        <f t="shared" si="1"/>
        <v>225000</v>
      </c>
      <c r="H13" s="41">
        <f>SUM($G$2:G13)</f>
        <v>2316000</v>
      </c>
      <c r="I13" s="4">
        <v>1113</v>
      </c>
      <c r="J13" s="50" t="s">
        <v>68</v>
      </c>
      <c r="K13" s="48"/>
      <c r="L13" s="4"/>
      <c r="M13" s="4"/>
      <c r="N13" s="4"/>
      <c r="O13" s="4"/>
      <c r="P13" s="4"/>
      <c r="Q13" s="4"/>
      <c r="S13" s="4"/>
      <c r="T13" s="10"/>
      <c r="U13" s="5"/>
      <c r="V13" s="4"/>
      <c r="W13" s="4"/>
      <c r="X13" s="8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5"/>
      <c r="BR13" s="6"/>
      <c r="BS13" s="6"/>
      <c r="BT13" s="7"/>
      <c r="BU13" s="7"/>
      <c r="BV13" s="4"/>
      <c r="BW13" s="4"/>
      <c r="BX13" s="7"/>
      <c r="BY13" s="4"/>
      <c r="BZ13" s="8"/>
      <c r="CA13" s="5"/>
      <c r="CB13" s="5"/>
      <c r="CC13" s="4"/>
    </row>
    <row r="14" spans="1:81" ht="15" customHeight="1" x14ac:dyDescent="0.15">
      <c r="A14" s="59" t="s">
        <v>302</v>
      </c>
      <c r="B14" s="4" t="s">
        <v>72</v>
      </c>
      <c r="C14" s="16">
        <v>250000</v>
      </c>
      <c r="D14" s="41">
        <f>SUM($C$2:C14)</f>
        <v>2687000</v>
      </c>
      <c r="E14" s="20">
        <v>12</v>
      </c>
      <c r="F14" s="16">
        <f t="shared" si="2"/>
        <v>225000</v>
      </c>
      <c r="G14" s="16">
        <f t="shared" si="1"/>
        <v>225000</v>
      </c>
      <c r="H14" s="41">
        <f>SUM($G$2:G14)</f>
        <v>2541000</v>
      </c>
      <c r="I14" s="4">
        <v>9267</v>
      </c>
      <c r="J14" s="50" t="s">
        <v>69</v>
      </c>
      <c r="K14" s="48"/>
      <c r="L14" s="4"/>
      <c r="M14" s="4"/>
      <c r="N14" s="4"/>
      <c r="O14" s="4"/>
      <c r="P14" s="4"/>
      <c r="Q14" s="4"/>
      <c r="S14" s="4"/>
      <c r="T14" s="10"/>
      <c r="U14" s="5"/>
      <c r="V14" s="4"/>
      <c r="W14" s="4"/>
      <c r="X14" s="8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5"/>
      <c r="BR14" s="6"/>
      <c r="BS14" s="6"/>
      <c r="BT14" s="7"/>
      <c r="BU14" s="7"/>
      <c r="BV14" s="4"/>
      <c r="BW14" s="4"/>
      <c r="BX14" s="7"/>
      <c r="BY14" s="4"/>
      <c r="BZ14" s="8"/>
      <c r="CA14" s="5"/>
      <c r="CB14" s="5"/>
      <c r="CC14" s="4"/>
    </row>
    <row r="17" spans="2:7" ht="15" customHeight="1" x14ac:dyDescent="0.15">
      <c r="B17" s="21" t="s">
        <v>99</v>
      </c>
      <c r="C17" s="37">
        <f>SUM(C2:C14)</f>
        <v>2687000</v>
      </c>
      <c r="G17" s="37">
        <f>SUM(G2:G14)</f>
        <v>2541000</v>
      </c>
    </row>
    <row r="18" spans="2:7" ht="15" customHeight="1" x14ac:dyDescent="0.15">
      <c r="B18" s="22" t="s">
        <v>100</v>
      </c>
      <c r="C18" s="36">
        <f>2600000-59000</f>
        <v>2541000</v>
      </c>
      <c r="G18" s="37">
        <f>C18-G17</f>
        <v>0</v>
      </c>
    </row>
  </sheetData>
  <sheetProtection formatCells="0" formatColumns="0" formatRows="0" insertColumns="0" insertRows="0" insertHyperlinks="0" deleteColumns="0" deleteRows="0" sort="0" autoFilter="0" pivotTables="0"/>
  <autoFilter ref="A1:CI14" xr:uid="{D563CB9F-D9A1-4186-A5C9-2D2F144E3C01}">
    <sortState xmlns:xlrd2="http://schemas.microsoft.com/office/spreadsheetml/2017/richdata2" ref="A2:CD14">
      <sortCondition descending="1" ref="E1:E14"/>
    </sortState>
  </autoFilter>
  <sortState xmlns:xlrd2="http://schemas.microsoft.com/office/spreadsheetml/2017/richdata2" ref="A2:CD14">
    <sortCondition descending="1" ref="E2:E14"/>
    <sortCondition ref="A2:A14"/>
  </sortState>
  <phoneticPr fontId="9" type="noConversion"/>
  <conditionalFormatting sqref="C17">
    <cfRule type="cellIs" dxfId="15" priority="14" stopIfTrue="1" operator="equal">
      <formula>$C$18</formula>
    </cfRule>
    <cfRule type="cellIs" dxfId="14" priority="15" stopIfTrue="1" operator="lessThan">
      <formula>$C$18</formula>
    </cfRule>
    <cfRule type="cellIs" dxfId="13" priority="16" stopIfTrue="1" operator="greaterThan">
      <formula>$C$18</formula>
    </cfRule>
  </conditionalFormatting>
  <conditionalFormatting sqref="D2:D14">
    <cfRule type="cellIs" dxfId="12" priority="11" stopIfTrue="1" operator="equal">
      <formula>$C$18</formula>
    </cfRule>
    <cfRule type="cellIs" dxfId="11" priority="12" stopIfTrue="1" operator="lessThan">
      <formula>$C$18</formula>
    </cfRule>
    <cfRule type="cellIs" dxfId="10" priority="13" stopIfTrue="1" operator="greaterThan">
      <formula>$C$18</formula>
    </cfRule>
  </conditionalFormatting>
  <conditionalFormatting sqref="H2:H14">
    <cfRule type="cellIs" dxfId="9" priority="8" stopIfTrue="1" operator="equal">
      <formula>$C$18</formula>
    </cfRule>
    <cfRule type="cellIs" dxfId="8" priority="9" stopIfTrue="1" operator="lessThan">
      <formula>$C$18</formula>
    </cfRule>
    <cfRule type="cellIs" dxfId="7" priority="10" stopIfTrue="1" operator="greaterThan">
      <formula>$C$18</formula>
    </cfRule>
  </conditionalFormatting>
  <conditionalFormatting sqref="G17">
    <cfRule type="cellIs" dxfId="6" priority="5" stopIfTrue="1" operator="equal">
      <formula>$C$18</formula>
    </cfRule>
    <cfRule type="cellIs" dxfId="5" priority="6" stopIfTrue="1" operator="lessThan">
      <formula>$C$18</formula>
    </cfRule>
    <cfRule type="cellIs" dxfId="4" priority="7" stopIfTrue="1" operator="greaterThan">
      <formula>$C$18</formula>
    </cfRule>
  </conditionalFormatting>
  <conditionalFormatting sqref="K2:K14">
    <cfRule type="cellIs" dxfId="3" priority="3" operator="equal">
      <formula>"R"</formula>
    </cfRule>
    <cfRule type="cellIs" dxfId="2" priority="4" operator="equal">
      <formula>"Z"</formula>
    </cfRule>
  </conditionalFormatting>
  <conditionalFormatting sqref="F1">
    <cfRule type="cellIs" dxfId="1" priority="1" operator="equal">
      <formula>"R"</formula>
    </cfRule>
    <cfRule type="cellIs" dxfId="0" priority="2" operator="equal">
      <formula>"Z"</formula>
    </cfRule>
  </conditionalFormatting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420F35683F3AE4BA0C69A07D288F0F9" ma:contentTypeVersion="16" ma:contentTypeDescription="Vytvoří nový dokument" ma:contentTypeScope="" ma:versionID="fcd85b975668f94324e1d3378ddc66a5">
  <xsd:schema xmlns:xsd="http://www.w3.org/2001/XMLSchema" xmlns:xs="http://www.w3.org/2001/XMLSchema" xmlns:p="http://schemas.microsoft.com/office/2006/metadata/properties" xmlns:ns2="d2399262-2c93-47e8-bb25-1cf69ecd43d2" xmlns:ns3="9cccfaa7-4bf1-42b3-8b91-9fb81b7f9697" targetNamespace="http://schemas.microsoft.com/office/2006/metadata/properties" ma:root="true" ma:fieldsID="284c62cb35d8eb80342fcea6f1908f86" ns2:_="" ns3:_="">
    <xsd:import namespace="d2399262-2c93-47e8-bb25-1cf69ecd43d2"/>
    <xsd:import namespace="9cccfaa7-4bf1-42b3-8b91-9fb81b7f96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399262-2c93-47e8-bb25-1cf69ecd43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ccfaa7-4bf1-42b3-8b91-9fb81b7f969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ba16cec-ab3b-4534-9a5d-218d82c903c8}" ma:internalName="TaxCatchAll" ma:showField="CatchAllData" ma:web="9cccfaa7-4bf1-42b3-8b91-9fb81b7f96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cccfaa7-4bf1-42b3-8b91-9fb81b7f9697" xsi:nil="true"/>
    <lcf76f155ced4ddcb4097134ff3c332f xmlns="d2399262-2c93-47e8-bb25-1cf69ecd43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6F9E3CB-4D05-49E0-A024-269FF1D66E53}"/>
</file>

<file path=customXml/itemProps2.xml><?xml version="1.0" encoding="utf-8"?>
<ds:datastoreItem xmlns:ds="http://schemas.openxmlformats.org/officeDocument/2006/customXml" ds:itemID="{39DE4F90-FB80-4A12-9AD4-AFFBE83A412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E3E40E-DE51-44AA-9A7D-76E954D82C42}">
  <ds:schemaRefs>
    <ds:schemaRef ds:uri="http://schemas.microsoft.com/office/2006/metadata/properties"/>
    <ds:schemaRef ds:uri="http://schemas.microsoft.com/office/infopath/2007/PartnerControls"/>
    <ds:schemaRef ds:uri="2dbaf83e-8272-493c-a676-3c1b96006721"/>
    <ds:schemaRef ds:uri="1a91f929-a3d3-457a-a47a-5d1cae03de5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návrh pro jednání rady</vt:lpstr>
      <vt:lpstr>celkový přehled</vt:lpstr>
      <vt:lpstr>DT1</vt:lpstr>
      <vt:lpstr>DT2</vt:lpstr>
      <vt:lpstr>DT4</vt:lpstr>
      <vt:lpstr>DT5</vt:lpstr>
      <vt:lpstr>DT6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Milan Brabec</cp:lastModifiedBy>
  <dcterms:created xsi:type="dcterms:W3CDTF">2022-03-14T08:50:26Z</dcterms:created>
  <dcterms:modified xsi:type="dcterms:W3CDTF">2022-06-23T08:30:05Z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grabec.tomas@kr-jihomoravsky.cz</vt:lpwstr>
  </property>
  <property fmtid="{D5CDD505-2E9C-101B-9397-08002B2CF9AE}" pid="5" name="MSIP_Label_690ebb53-23a2-471a-9c6e-17bd0d11311e_SetDate">
    <vt:lpwstr>2022-03-14T09:04:12.1307825Z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  <property fmtid="{D5CDD505-2E9C-101B-9397-08002B2CF9AE}" pid="10" name="ContentTypeId">
    <vt:lpwstr>0x010100A7AB0C8B8AABA045B63C4854212350F2</vt:lpwstr>
  </property>
</Properties>
</file>